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9530" windowHeight="7005" firstSheet="1" activeTab="2"/>
  </bookViews>
  <sheets>
    <sheet name="титул губкин" sheetId="9" r:id="rId1"/>
    <sheet name="титул оскол" sheetId="6" r:id="rId2"/>
    <sheet name="на выход" sheetId="1" r:id="rId3"/>
    <sheet name="сводки БЖУ" sheetId="2" r:id="rId4"/>
    <sheet name="сводки по продуктам" sheetId="5" r:id="rId5"/>
    <sheet name="библиография" sheetId="7" r:id="rId6"/>
    <sheet name="Лист1" sheetId="8" state="hidden" r:id="rId7"/>
  </sheets>
  <definedNames>
    <definedName name="_xlnm.Print_Area" localSheetId="0">'титул губкин'!$B$66:$D$84</definedName>
    <definedName name="_xlnm.Print_Area" localSheetId="1">'титул оскол'!$A$1:$D$22</definedName>
  </definedNames>
  <calcPr calcId="124519"/>
</workbook>
</file>

<file path=xl/calcChain.xml><?xml version="1.0" encoding="utf-8"?>
<calcChain xmlns="http://schemas.openxmlformats.org/spreadsheetml/2006/main">
  <c r="D15" i="2"/>
  <c r="E15"/>
  <c r="F15"/>
  <c r="G15"/>
  <c r="H15"/>
  <c r="I15"/>
  <c r="J15"/>
  <c r="K15"/>
  <c r="L15"/>
  <c r="M15"/>
  <c r="N15"/>
  <c r="C15"/>
  <c r="F87" i="1"/>
  <c r="G87"/>
  <c r="H87"/>
  <c r="I87"/>
  <c r="J87"/>
  <c r="K87"/>
  <c r="L87"/>
  <c r="M87"/>
  <c r="N87"/>
  <c r="O87"/>
  <c r="P87"/>
  <c r="E87"/>
  <c r="F61"/>
  <c r="G61"/>
  <c r="H61"/>
  <c r="I61"/>
  <c r="J61"/>
  <c r="K61"/>
  <c r="L61"/>
  <c r="M61"/>
  <c r="N61"/>
  <c r="O61"/>
  <c r="P61"/>
  <c r="E61"/>
  <c r="F75"/>
  <c r="G75"/>
  <c r="H75"/>
  <c r="I75"/>
  <c r="J75"/>
  <c r="K75"/>
  <c r="L75"/>
  <c r="M75"/>
  <c r="N75"/>
  <c r="O75"/>
  <c r="P75"/>
  <c r="E75"/>
  <c r="F42"/>
  <c r="G42"/>
  <c r="H42"/>
  <c r="I42"/>
  <c r="J42"/>
  <c r="K42"/>
  <c r="L42"/>
  <c r="M42"/>
  <c r="N42"/>
  <c r="O42"/>
  <c r="P42"/>
  <c r="E42"/>
  <c r="J15" i="8" l="1"/>
  <c r="I15"/>
  <c r="I14"/>
  <c r="I13"/>
  <c r="H15"/>
  <c r="H14"/>
  <c r="H13"/>
  <c r="G15"/>
  <c r="G14"/>
  <c r="G13"/>
  <c r="F15"/>
  <c r="F14"/>
  <c r="F13"/>
  <c r="E15"/>
  <c r="E14"/>
  <c r="E13"/>
  <c r="D15"/>
  <c r="C15"/>
  <c r="D14"/>
  <c r="C14"/>
  <c r="D13"/>
  <c r="C13"/>
  <c r="J14"/>
  <c r="J13"/>
  <c r="F16" l="1"/>
  <c r="G16"/>
  <c r="I16"/>
  <c r="H16"/>
  <c r="J16"/>
  <c r="C16"/>
  <c r="E16"/>
  <c r="D16"/>
  <c r="J7" l="1"/>
  <c r="I7"/>
  <c r="H7"/>
  <c r="G7"/>
  <c r="F7"/>
  <c r="E7"/>
  <c r="D7"/>
  <c r="C7"/>
  <c r="J6"/>
  <c r="I6"/>
  <c r="H6"/>
  <c r="G6"/>
  <c r="F6"/>
  <c r="E6"/>
  <c r="D6"/>
  <c r="C6"/>
  <c r="J5"/>
  <c r="J8" s="1"/>
  <c r="I5"/>
  <c r="I8" s="1"/>
  <c r="H5"/>
  <c r="H8" s="1"/>
  <c r="G5"/>
  <c r="G8" s="1"/>
  <c r="F5"/>
  <c r="F8" s="1"/>
  <c r="E5"/>
  <c r="E8" s="1"/>
  <c r="D5"/>
  <c r="D8" s="1"/>
  <c r="C5"/>
  <c r="C8" s="1"/>
  <c r="R6" i="2" l="1"/>
  <c r="R7" s="1"/>
  <c r="S6"/>
  <c r="S7" s="1"/>
  <c r="T6" l="1"/>
  <c r="T7" s="1"/>
  <c r="Q6" l="1"/>
  <c r="Q7" s="1"/>
</calcChain>
</file>

<file path=xl/sharedStrings.xml><?xml version="1.0" encoding="utf-8"?>
<sst xmlns="http://schemas.openxmlformats.org/spreadsheetml/2006/main" count="771" uniqueCount="288">
  <si>
    <t>№ рец.</t>
  </si>
  <si>
    <t>Наименование блюда</t>
  </si>
  <si>
    <t>Масса порции, г</t>
  </si>
  <si>
    <t>Пищевые вещества, (г)</t>
  </si>
  <si>
    <t>Энергетическая ценность, (ккал)</t>
  </si>
  <si>
    <t>Витамины, (мг)</t>
  </si>
  <si>
    <t>Минеральные вещества, (мг)</t>
  </si>
  <si>
    <t>Б</t>
  </si>
  <si>
    <t>Ж</t>
  </si>
  <si>
    <t>У</t>
  </si>
  <si>
    <t>С</t>
  </si>
  <si>
    <t>А</t>
  </si>
  <si>
    <t>Е</t>
  </si>
  <si>
    <t>Ca</t>
  </si>
  <si>
    <t>P</t>
  </si>
  <si>
    <t>Mg</t>
  </si>
  <si>
    <t>Fe</t>
  </si>
  <si>
    <t>Завтрак</t>
  </si>
  <si>
    <t>Итого</t>
  </si>
  <si>
    <t>Обед</t>
  </si>
  <si>
    <t>Хлеб пшеничный</t>
  </si>
  <si>
    <t>Хлеб ржано-пшеничный</t>
  </si>
  <si>
    <t>Итого за 1 день</t>
  </si>
  <si>
    <t>Батон пектиновый</t>
  </si>
  <si>
    <t>Итого за 2 день</t>
  </si>
  <si>
    <t xml:space="preserve">Сдобное булочное изделие пром. производства </t>
  </si>
  <si>
    <t>Чай с сахаром</t>
  </si>
  <si>
    <t>Итого за 3 день</t>
  </si>
  <si>
    <t>Итого за 4 день</t>
  </si>
  <si>
    <t>Макароны с сыром</t>
  </si>
  <si>
    <t>Итого за 5 день</t>
  </si>
  <si>
    <t>Итого за 6 день</t>
  </si>
  <si>
    <t>Итого за 7 день</t>
  </si>
  <si>
    <t>Итого за 8 день</t>
  </si>
  <si>
    <t>Итого за 9 день</t>
  </si>
  <si>
    <t>Итого за 10 день</t>
  </si>
  <si>
    <t>День недели</t>
  </si>
  <si>
    <t>Энергетическая ценность на 10 дней, (ккал)</t>
  </si>
  <si>
    <r>
      <t>В</t>
    </r>
    <r>
      <rPr>
        <vertAlign val="subscript"/>
        <sz val="12"/>
        <color theme="1"/>
        <rFont val="Times New Roman"/>
        <family val="1"/>
        <charset val="204"/>
      </rPr>
      <t>1</t>
    </r>
  </si>
  <si>
    <t>Всего за 10 дней</t>
  </si>
  <si>
    <t>Сводная таблица о потреблении  пищевых веществ и энергии обучающихся образовательных учреждений за 10 дней</t>
  </si>
  <si>
    <t xml:space="preserve">Энергетическая ценность </t>
  </si>
  <si>
    <t xml:space="preserve"> Ккал</t>
  </si>
  <si>
    <t>Нормы физиологических потребностей в энергии и пищевых веществах для детей 7-11 лет, (СанПиН 2.4.5.2409-08)</t>
  </si>
  <si>
    <t>46-54,5</t>
  </si>
  <si>
    <t>47-55</t>
  </si>
  <si>
    <t>201-235</t>
  </si>
  <si>
    <t>1410-1645</t>
  </si>
  <si>
    <t>Итого за весь период</t>
  </si>
  <si>
    <t>Среднее значение за период</t>
  </si>
  <si>
    <t>Суп картофельный с горохом</t>
  </si>
  <si>
    <t>Каша жидкая молочная из манной крупы</t>
  </si>
  <si>
    <t>Компот из свежих плодов (яблок)</t>
  </si>
  <si>
    <t xml:space="preserve">Омлет натуральный </t>
  </si>
  <si>
    <t>Пюре картофельное</t>
  </si>
  <si>
    <t>Каша гречневая рассыпчатая</t>
  </si>
  <si>
    <t>Наггетсы куриные</t>
  </si>
  <si>
    <t>Какао с молоком</t>
  </si>
  <si>
    <t>Блинчик с начинкой  (из п/ф)</t>
  </si>
  <si>
    <t>181 [4]</t>
  </si>
  <si>
    <t>376 [4]</t>
  </si>
  <si>
    <t>102 [4]</t>
  </si>
  <si>
    <t>Компот из фруктов и ягод с/м</t>
  </si>
  <si>
    <t>ТТК 2.23</t>
  </si>
  <si>
    <t>ТТК 2.24</t>
  </si>
  <si>
    <t>342 [4]</t>
  </si>
  <si>
    <t>349 [4]</t>
  </si>
  <si>
    <t>Компот из смеси сухофруктов</t>
  </si>
  <si>
    <t>416 [5]</t>
  </si>
  <si>
    <t>210 [4]</t>
  </si>
  <si>
    <t>ТТК 7.10</t>
  </si>
  <si>
    <t>54-3г-2020 [2]</t>
  </si>
  <si>
    <t>339 [5]</t>
  </si>
  <si>
    <t>Среднесуточный набор пищевых продуктов за 10 дней</t>
  </si>
  <si>
    <t>к СанПиН2.3/2.4.3590-20</t>
  </si>
  <si>
    <t>№п/п</t>
  </si>
  <si>
    <t>Наименование продуктов</t>
  </si>
  <si>
    <t>Среднесуточные нормы</t>
  </si>
  <si>
    <t>Норма за 10 дней</t>
  </si>
  <si>
    <t>%</t>
  </si>
  <si>
    <t>Недостаток, г</t>
  </si>
  <si>
    <t>Избыток, г</t>
  </si>
  <si>
    <t xml:space="preserve">Хлеб </t>
  </si>
  <si>
    <t>-</t>
  </si>
  <si>
    <t>Мука пшеничная</t>
  </si>
  <si>
    <t>Крупы, бобовые</t>
  </si>
  <si>
    <t>Макаронные изделия</t>
  </si>
  <si>
    <t>Картофель</t>
  </si>
  <si>
    <t>Овощи свежие, зелень</t>
  </si>
  <si>
    <t>Фрукты (плоды) свежие</t>
  </si>
  <si>
    <t>Фрукты (плоды) сухие, шиповник, кисель</t>
  </si>
  <si>
    <t xml:space="preserve">Соки плодоовощные, напитки витаминизированные </t>
  </si>
  <si>
    <t>Мясо жилованное 1 кат. (нетто)</t>
  </si>
  <si>
    <t>Цыплята 1 кат. (нетто)</t>
  </si>
  <si>
    <t>Рыба-филе (нетто)</t>
  </si>
  <si>
    <t xml:space="preserve">Молоко </t>
  </si>
  <si>
    <t>Творог 9%</t>
  </si>
  <si>
    <t>Сыр</t>
  </si>
  <si>
    <t>Сметана 15%</t>
  </si>
  <si>
    <t>Масло сливочное</t>
  </si>
  <si>
    <t>Масло растительное</t>
  </si>
  <si>
    <t>Яйцо</t>
  </si>
  <si>
    <t>1шт. (40)</t>
  </si>
  <si>
    <t>Сахар</t>
  </si>
  <si>
    <t>Кондитерские изделия</t>
  </si>
  <si>
    <t>Чай</t>
  </si>
  <si>
    <t>Дрожжи хлебопекарные</t>
  </si>
  <si>
    <t>Соль</t>
  </si>
  <si>
    <t>Получено фактически</t>
  </si>
  <si>
    <t>СОГЛАСОВАНО:</t>
  </si>
  <si>
    <t>УТВЕРЖДАЮ:</t>
  </si>
  <si>
    <t xml:space="preserve"> ___________________ Д.С. Семикопенко </t>
  </si>
  <si>
    <t>378 [5]</t>
  </si>
  <si>
    <t>ТТК 2.1</t>
  </si>
  <si>
    <t>ТТК 5.17</t>
  </si>
  <si>
    <t>Библиография</t>
  </si>
  <si>
    <t>1.Сборник рецептур блюд и кулинарных изделий: Для предприятий общественного питания /  Авт.-сост.: А. И. Здобнов, В. А. Цыганенко, М. И. Пересичный. – К. : Арий, М.: Лада, 2008. – 688 с.</t>
  </si>
  <si>
    <t>2. Сборник рецептур блюд и типовых меню для организации питания детей школьного возраста / ред. совет: ФБУН «Новосибирский НИИ гигиены» Роспотребнадзора (И.И. Новикова и др.) и др., 2021. – 289 с.</t>
  </si>
  <si>
    <t>3. Сборник рецептур блюд и типовых меню для организации питания обучающихся 1-4 классов общеобразовательных организаций / ред. совет: ФБУН «Новосибирский НИИ гигиены» Роспотребнадзора (И.И. Новикова и др.) и др., 2021. – 192 с.</t>
  </si>
  <si>
    <t>4.Сборник технических нормативов – Сборник рецептур на продукцию для обучающихся во всех образовательных учреждениях / Под ред. М.П. Могильного и В.А. Тутельяна. – М.: ДеЛи плюс, 2017. – 544 с.</t>
  </si>
  <si>
    <t>5.Сборник технических нормативов – Сборник рецептур на продукцию для питания детей в дошкольных образовательных организациях / Под ред. М.П. Могильного и  В.А.Тутельяна.- М.: ДеЛи  плюс , 2015 .-640 с.</t>
  </si>
  <si>
    <t>6. Справочник «Химический состав российских пищевых продуктов»/ Под ред. И. М. Скурихина, В. А. Тутельяна. – М. : ДеЛи принт, 2002. – 236 с.</t>
  </si>
  <si>
    <t>__________________________________________________________________________________________________</t>
  </si>
  <si>
    <t>Пояснение</t>
  </si>
  <si>
    <t>* При приготовлении блюд используются овощи и фрукты урожая 2020-2021гг. После 1  марта допускается использовать только после термической обработки.</t>
  </si>
  <si>
    <r>
      <t>День:</t>
    </r>
    <r>
      <rPr>
        <sz val="14"/>
        <color theme="1"/>
        <rFont val="Times New Roman"/>
        <family val="1"/>
        <charset val="204"/>
      </rPr>
      <t xml:space="preserve"> первый</t>
    </r>
  </si>
  <si>
    <r>
      <t>Неделя:</t>
    </r>
    <r>
      <rPr>
        <sz val="14"/>
        <color theme="1"/>
        <rFont val="Times New Roman"/>
        <family val="1"/>
        <charset val="204"/>
      </rPr>
      <t xml:space="preserve"> первая</t>
    </r>
  </si>
  <si>
    <r>
      <t>В</t>
    </r>
    <r>
      <rPr>
        <b/>
        <vertAlign val="subscript"/>
        <sz val="14"/>
        <rFont val="Times New Roman"/>
        <family val="1"/>
        <charset val="204"/>
      </rPr>
      <t>1</t>
    </r>
  </si>
  <si>
    <r>
      <t xml:space="preserve">День: </t>
    </r>
    <r>
      <rPr>
        <sz val="14"/>
        <color theme="1"/>
        <rFont val="Times New Roman"/>
        <family val="1"/>
        <charset val="204"/>
      </rPr>
      <t>второй</t>
    </r>
  </si>
  <si>
    <r>
      <t>День:</t>
    </r>
    <r>
      <rPr>
        <sz val="14"/>
        <color theme="1"/>
        <rFont val="Times New Roman"/>
        <family val="1"/>
        <charset val="204"/>
      </rPr>
      <t xml:space="preserve"> третий</t>
    </r>
  </si>
  <si>
    <r>
      <t>День:</t>
    </r>
    <r>
      <rPr>
        <sz val="14"/>
        <color theme="1"/>
        <rFont val="Times New Roman"/>
        <family val="1"/>
        <charset val="204"/>
      </rPr>
      <t xml:space="preserve"> четвертый</t>
    </r>
  </si>
  <si>
    <r>
      <t>День:</t>
    </r>
    <r>
      <rPr>
        <sz val="14"/>
        <color theme="1"/>
        <rFont val="Times New Roman"/>
        <family val="1"/>
        <charset val="204"/>
      </rPr>
      <t xml:space="preserve"> пятый</t>
    </r>
  </si>
  <si>
    <r>
      <t>День:</t>
    </r>
    <r>
      <rPr>
        <sz val="14"/>
        <color theme="1"/>
        <rFont val="Times New Roman"/>
        <family val="1"/>
        <charset val="204"/>
      </rPr>
      <t xml:space="preserve"> шестой</t>
    </r>
  </si>
  <si>
    <r>
      <t>Неделя:</t>
    </r>
    <r>
      <rPr>
        <sz val="14"/>
        <color theme="1"/>
        <rFont val="Times New Roman"/>
        <family val="1"/>
        <charset val="204"/>
      </rPr>
      <t xml:space="preserve"> вторая</t>
    </r>
  </si>
  <si>
    <r>
      <t>День:</t>
    </r>
    <r>
      <rPr>
        <sz val="14"/>
        <color theme="1"/>
        <rFont val="Times New Roman"/>
        <family val="1"/>
        <charset val="204"/>
      </rPr>
      <t xml:space="preserve"> седьмой</t>
    </r>
  </si>
  <si>
    <r>
      <t>День:</t>
    </r>
    <r>
      <rPr>
        <sz val="14"/>
        <color theme="1"/>
        <rFont val="Times New Roman"/>
        <family val="1"/>
        <charset val="204"/>
      </rPr>
      <t xml:space="preserve"> восьмой</t>
    </r>
  </si>
  <si>
    <r>
      <t>День:</t>
    </r>
    <r>
      <rPr>
        <sz val="14"/>
        <color theme="1"/>
        <rFont val="Times New Roman"/>
        <family val="1"/>
        <charset val="204"/>
      </rPr>
      <t xml:space="preserve"> девятый</t>
    </r>
  </si>
  <si>
    <r>
      <t>День:</t>
    </r>
    <r>
      <rPr>
        <sz val="14"/>
        <color theme="1"/>
        <rFont val="Times New Roman"/>
        <family val="1"/>
        <charset val="204"/>
      </rPr>
      <t xml:space="preserve"> десятый</t>
    </r>
  </si>
  <si>
    <t>Фрукты (порц.) Яблоко</t>
  </si>
  <si>
    <t>200/15/7</t>
  </si>
  <si>
    <t>200 /15</t>
  </si>
  <si>
    <t>Директор  ООО «Фабрика Социального питания»</t>
  </si>
  <si>
    <t>"______"______________________2022</t>
  </si>
  <si>
    <t>ТТК 3.11</t>
  </si>
  <si>
    <t>Помидор свежий</t>
  </si>
  <si>
    <t>ТТК 3.9</t>
  </si>
  <si>
    <t>54-16к-2020 [2]</t>
  </si>
  <si>
    <t>Рыба тушеная с овощами (минтай)</t>
  </si>
  <si>
    <t>ТТК 5.30</t>
  </si>
  <si>
    <t>Кондитерское изделие пром. производства (без кремовой начинки)</t>
  </si>
  <si>
    <t>ТТК 5.36</t>
  </si>
  <si>
    <t>Фиш-кейк</t>
  </si>
  <si>
    <t>ТТК 4.16</t>
  </si>
  <si>
    <t>Суп картофельный с мясными фрикадельками</t>
  </si>
  <si>
    <t>Каша  рисовая рассыпчатая</t>
  </si>
  <si>
    <t>Мясо тушеное (филе куриное)</t>
  </si>
  <si>
    <t>14 [5]</t>
  </si>
  <si>
    <t>Масло сливочное (порциями)</t>
  </si>
  <si>
    <t>ТТК 4.5</t>
  </si>
  <si>
    <t xml:space="preserve">жиры </t>
  </si>
  <si>
    <t>углеводы</t>
  </si>
  <si>
    <t>калорийность</t>
  </si>
  <si>
    <t>завтрак</t>
  </si>
  <si>
    <t>обед</t>
  </si>
  <si>
    <t>полдник</t>
  </si>
  <si>
    <t>20-25%</t>
  </si>
  <si>
    <t>мин</t>
  </si>
  <si>
    <t>макс</t>
  </si>
  <si>
    <t>30-35 %</t>
  </si>
  <si>
    <t>10-15 %</t>
  </si>
  <si>
    <t>Итого за день</t>
  </si>
  <si>
    <t>60-75%</t>
  </si>
  <si>
    <t xml:space="preserve">белки </t>
  </si>
  <si>
    <t>7-11 лет</t>
  </si>
  <si>
    <t>с 12 лет</t>
  </si>
  <si>
    <t>В примерном десятидневном меню для муниципальных общеобразовательных учреждений Шебекинского городского округа для возраста обучающихся 7-11 лет приведена сводная таблица о потреблении пищевых веществ и энергии за 10 дней. При сравнении норм потребности в пищевых веществах, энергии, указанных в приложении 10 (таблица 3) к СанПиН 2.3/2.4.3590-20, можно увидеть, что при осуществлении двух или трех разового питания (60-75% от суточной потребности) данные требования выполняются.</t>
  </si>
  <si>
    <t>Потребности в пищевых веществахи и энергии согласно сводной таблице к примерному меню  для возраста 7-11 лет</t>
  </si>
  <si>
    <t>Потребности в пищевых веществахи и энергии согласно СанПиН 2.3/2.4.3590-20 для возраста 7-11 лет</t>
  </si>
  <si>
    <t>Потребности в пищевых веществахи и энергии согласно СанПиН  2.3/2.4.3590-20 для возраста с 12 лет</t>
  </si>
  <si>
    <t>Согласовано:</t>
  </si>
  <si>
    <t xml:space="preserve">_____________________ </t>
  </si>
  <si>
    <t xml:space="preserve"> для возраста обучающихся  с 12 лет и старше</t>
  </si>
  <si>
    <t xml:space="preserve">Икра овощная </t>
  </si>
  <si>
    <t>ТТК 3.7</t>
  </si>
  <si>
    <t xml:space="preserve">Плов из свинины </t>
  </si>
  <si>
    <t xml:space="preserve">Каша гречневая рассыпчатая </t>
  </si>
  <si>
    <t>378[4]</t>
  </si>
  <si>
    <t xml:space="preserve">Компот из фруктов и ягод с/м </t>
  </si>
  <si>
    <t>ТТК 5.45</t>
  </si>
  <si>
    <t xml:space="preserve">Макаронные изделия отварные </t>
  </si>
  <si>
    <t>414 [4]</t>
  </si>
  <si>
    <t>ТТК 2.1.3</t>
  </si>
  <si>
    <t xml:space="preserve">Фрукты (порц.) </t>
  </si>
  <si>
    <t>Салат из фунчозы с овощами</t>
  </si>
  <si>
    <t>ТТК 3.1.9</t>
  </si>
  <si>
    <t>ТТК 4.25</t>
  </si>
  <si>
    <t>ТТК 5.27</t>
  </si>
  <si>
    <t xml:space="preserve">Рулет мясной </t>
  </si>
  <si>
    <t xml:space="preserve">Мороженое </t>
  </si>
  <si>
    <t>377[4]</t>
  </si>
  <si>
    <t xml:space="preserve">Чай с лимоном </t>
  </si>
  <si>
    <t xml:space="preserve">Салат из белокочанной капусты </t>
  </si>
  <si>
    <t>21[4]</t>
  </si>
  <si>
    <t>ТТК 4.27</t>
  </si>
  <si>
    <t>ТТК 5.12</t>
  </si>
  <si>
    <t xml:space="preserve">Котлеты Нежные </t>
  </si>
  <si>
    <t>Напиток лимонный</t>
  </si>
  <si>
    <t xml:space="preserve">Вареники ленивые со сметанным соусом </t>
  </si>
  <si>
    <t xml:space="preserve">Суп молочный с макоронными изделиями </t>
  </si>
  <si>
    <t>120[4]</t>
  </si>
  <si>
    <t xml:space="preserve">Суп картофельный с гречневой крупой </t>
  </si>
  <si>
    <t>ТТК 4.12</t>
  </si>
  <si>
    <t>ТТК 4.7</t>
  </si>
  <si>
    <t>Солянка "Школьная"</t>
  </si>
  <si>
    <t xml:space="preserve">Запеканка из творога,со сгущеным молоком </t>
  </si>
  <si>
    <t>Суп картофельный с макаронными изделиями</t>
  </si>
  <si>
    <t>103[4]</t>
  </si>
  <si>
    <t>Чай с молоком</t>
  </si>
  <si>
    <t>378 [4]</t>
  </si>
  <si>
    <t xml:space="preserve">Салат из свежих огурцов </t>
  </si>
  <si>
    <t>13[5]</t>
  </si>
  <si>
    <t xml:space="preserve">Салат из капусты , помидоров и огурцов </t>
  </si>
  <si>
    <t>Огурец  свежий</t>
  </si>
  <si>
    <t>Суп лапша по-домашнему</t>
  </si>
  <si>
    <t>ТТК  5.35</t>
  </si>
  <si>
    <t>Филе, запеченное с ананасом</t>
  </si>
  <si>
    <t>Желе из плодов и ягод</t>
  </si>
  <si>
    <t>ТТК 3.6</t>
  </si>
  <si>
    <t xml:space="preserve">Свекольник </t>
  </si>
  <si>
    <t xml:space="preserve">Борщ с капустой и картофелем, со сметаной </t>
  </si>
  <si>
    <t>82[4]</t>
  </si>
  <si>
    <t>174 [4]</t>
  </si>
  <si>
    <t>ТТК 3.8</t>
  </si>
  <si>
    <t xml:space="preserve">Кукуруза консервированная </t>
  </si>
  <si>
    <t>Суп картофельный с клецками</t>
  </si>
  <si>
    <t>4.13[4]</t>
  </si>
  <si>
    <t>Жаркое по-домашнему (из свинины)</t>
  </si>
  <si>
    <t>259[4]</t>
  </si>
  <si>
    <t xml:space="preserve">Пельмени со сметаной </t>
  </si>
  <si>
    <t>ТТК 5.22</t>
  </si>
  <si>
    <t>ТТК 5.38</t>
  </si>
  <si>
    <t xml:space="preserve">Цыплята (бедро н/к) запеченные </t>
  </si>
  <si>
    <t>5.24</t>
  </si>
  <si>
    <t>200 /15 /7</t>
  </si>
  <si>
    <t>200 / 15</t>
  </si>
  <si>
    <t>200 /10</t>
  </si>
  <si>
    <t>Каша "Дружба" с маслом сливочным</t>
  </si>
  <si>
    <t xml:space="preserve">Щи из свежей капусты с картофелем, со сметаной </t>
  </si>
  <si>
    <t>Салат из свежих помидор с сухариками</t>
  </si>
  <si>
    <t>ТТК 3.2</t>
  </si>
  <si>
    <t>ТТК 2.7</t>
  </si>
  <si>
    <t>Кондитерское изделие пром. пр-ва</t>
  </si>
  <si>
    <t>Сыр (порциями)</t>
  </si>
  <si>
    <t>ТТК 3.28</t>
  </si>
  <si>
    <t>Каша вязкая молочная из рисовой крупы с маслом сливочным</t>
  </si>
  <si>
    <r>
      <t>Возрастная категория:</t>
    </r>
    <r>
      <rPr>
        <sz val="14"/>
        <color theme="1"/>
        <rFont val="Times New Roman"/>
        <family val="1"/>
        <charset val="204"/>
      </rPr>
      <t xml:space="preserve"> с 12 лет и старше</t>
    </r>
  </si>
  <si>
    <r>
      <t>Возрастная категория:</t>
    </r>
    <r>
      <rPr>
        <sz val="14"/>
        <color theme="1"/>
        <rFont val="Times New Roman"/>
        <family val="1"/>
        <charset val="204"/>
      </rPr>
      <t>с 12 лет и старше</t>
    </r>
  </si>
  <si>
    <t>100 /30</t>
  </si>
  <si>
    <t>250 /10</t>
  </si>
  <si>
    <t>250 /5</t>
  </si>
  <si>
    <t>100 /180</t>
  </si>
  <si>
    <t>200 /5</t>
  </si>
  <si>
    <t>250 /25</t>
  </si>
  <si>
    <t>280 /10</t>
  </si>
  <si>
    <t>Среднесуточная норма 50% (завтрак, обед, полдник)</t>
  </si>
  <si>
    <t>Начальник лагеря</t>
  </si>
  <si>
    <t>Примерное десятидневное меню в период летних каникул 2022г.для организации</t>
  </si>
  <si>
    <t>для возраста обучающихся  12 лет и старше</t>
  </si>
  <si>
    <t>"____"  _________________2022</t>
  </si>
  <si>
    <t>"_____"  _________________2022</t>
  </si>
  <si>
    <t>Примерное десятидневное меню в период летних каникул 2022г.</t>
  </si>
  <si>
    <t>Начальник управления образования Яковлевского городского округа</t>
  </si>
  <si>
    <t>_____________________Т.А. Золотарева</t>
  </si>
  <si>
    <t>питанием в образовательных учреждениях Яковлевского  городского округа</t>
  </si>
  <si>
    <t xml:space="preserve"> 2-х разового питания в школьном оздоровительном лагере </t>
  </si>
  <si>
    <t xml:space="preserve">в школьных оздоровительных лагерях с 2-х разовым </t>
  </si>
  <si>
    <t>питанием в образовательных учреждениях Белгородского  района</t>
  </si>
  <si>
    <t xml:space="preserve"> в школьных оздоровительных лагерях с 2-х разовым</t>
  </si>
  <si>
    <t>Директор ОГАПОУ "Дмитриевский колледж" (структурное подразделение"Школа)"</t>
  </si>
  <si>
    <t>_____________________ Н.М. Овчинникова</t>
  </si>
  <si>
    <t xml:space="preserve">для областного государственного автономного </t>
  </si>
  <si>
    <t>профессионального образовательного учреждения</t>
  </si>
  <si>
    <t>"Дмитриевский аграрный колледж"</t>
  </si>
  <si>
    <t>(структурное подразделение"Школа")</t>
  </si>
  <si>
    <t>в   общеобразовательных учреждениях</t>
  </si>
  <si>
    <t>Губкинского городского округа</t>
  </si>
  <si>
    <t xml:space="preserve"> в школьных оздоровительных лагерях с 2-х разовым </t>
  </si>
  <si>
    <t>питанием в образовательных учреждениях Старооскольского городского округа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</si>
</sst>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vertAlign val="subscript"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ash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2" fontId="5" fillId="0" borderId="0" xfId="0" applyNumberFormat="1" applyFont="1"/>
    <xf numFmtId="2" fontId="2" fillId="0" borderId="9" xfId="0" applyNumberFormat="1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vertical="top" wrapText="1"/>
    </xf>
    <xf numFmtId="2" fontId="2" fillId="0" borderId="10" xfId="0" applyNumberFormat="1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wrapText="1"/>
    </xf>
    <xf numFmtId="2" fontId="2" fillId="0" borderId="10" xfId="0" applyNumberFormat="1" applyFont="1" applyBorder="1" applyAlignment="1">
      <alignment horizontal="center" wrapText="1"/>
    </xf>
    <xf numFmtId="2" fontId="4" fillId="0" borderId="7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/>
    <xf numFmtId="2" fontId="14" fillId="2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6" fillId="0" borderId="0" xfId="0" applyFont="1" applyAlignment="1">
      <alignment horizontal="justify" vertical="center"/>
    </xf>
    <xf numFmtId="0" fontId="16" fillId="0" borderId="0" xfId="0" applyFont="1" applyAlignment="1"/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vertical="top" wrapText="1"/>
    </xf>
    <xf numFmtId="1" fontId="4" fillId="0" borderId="14" xfId="0" applyNumberFormat="1" applyFont="1" applyBorder="1" applyAlignment="1">
      <alignment horizontal="center" vertical="top" wrapText="1"/>
    </xf>
    <xf numFmtId="2" fontId="3" fillId="0" borderId="14" xfId="0" applyNumberFormat="1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vertical="top" wrapText="1"/>
    </xf>
    <xf numFmtId="2" fontId="13" fillId="0" borderId="14" xfId="0" applyNumberFormat="1" applyFont="1" applyBorder="1" applyAlignment="1">
      <alignment horizontal="center" wrapText="1"/>
    </xf>
    <xf numFmtId="2" fontId="14" fillId="0" borderId="0" xfId="0" applyNumberFormat="1" applyFont="1" applyAlignment="1">
      <alignment vertical="center"/>
    </xf>
    <xf numFmtId="2" fontId="14" fillId="2" borderId="0" xfId="0" applyNumberFormat="1" applyFont="1" applyFill="1" applyAlignment="1">
      <alignment vertical="center"/>
    </xf>
    <xf numFmtId="2" fontId="18" fillId="2" borderId="1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2" fontId="15" fillId="2" borderId="0" xfId="0" applyNumberFormat="1" applyFont="1" applyFill="1" applyBorder="1" applyAlignment="1">
      <alignment horizontal="center" vertical="center" wrapText="1"/>
    </xf>
    <xf numFmtId="2" fontId="18" fillId="2" borderId="15" xfId="0" applyNumberFormat="1" applyFont="1" applyFill="1" applyBorder="1" applyAlignment="1">
      <alignment horizontal="center" vertical="center" wrapText="1"/>
    </xf>
    <xf numFmtId="2" fontId="18" fillId="2" borderId="2" xfId="0" applyNumberFormat="1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center" wrapText="1"/>
    </xf>
    <xf numFmtId="2" fontId="11" fillId="0" borderId="3" xfId="0" applyNumberFormat="1" applyFont="1" applyBorder="1" applyAlignment="1">
      <alignment horizontal="center" vertical="center"/>
    </xf>
    <xf numFmtId="2" fontId="11" fillId="0" borderId="5" xfId="0" applyNumberFormat="1" applyFont="1" applyBorder="1" applyAlignment="1">
      <alignment horizontal="center" vertical="center"/>
    </xf>
    <xf numFmtId="2" fontId="14" fillId="2" borderId="5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2" fontId="14" fillId="2" borderId="0" xfId="0" applyNumberFormat="1" applyFont="1" applyFill="1"/>
    <xf numFmtId="2" fontId="11" fillId="2" borderId="1" xfId="0" applyNumberFormat="1" applyFont="1" applyFill="1" applyBorder="1" applyAlignment="1">
      <alignment horizontal="center" vertical="center"/>
    </xf>
    <xf numFmtId="2" fontId="15" fillId="2" borderId="1" xfId="0" applyNumberFormat="1" applyFont="1" applyFill="1" applyBorder="1" applyAlignment="1">
      <alignment horizontal="left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2" fontId="15" fillId="2" borderId="0" xfId="0" applyNumberFormat="1" applyFont="1" applyFill="1"/>
    <xf numFmtId="2" fontId="10" fillId="0" borderId="0" xfId="0" applyNumberFormat="1" applyFont="1" applyAlignment="1">
      <alignment vertical="center"/>
    </xf>
    <xf numFmtId="2" fontId="15" fillId="2" borderId="1" xfId="0" applyNumberFormat="1" applyFont="1" applyFill="1" applyBorder="1" applyAlignment="1">
      <alignment vertical="center" wrapText="1"/>
    </xf>
    <xf numFmtId="2" fontId="15" fillId="2" borderId="0" xfId="0" applyNumberFormat="1" applyFont="1" applyFill="1" applyBorder="1" applyAlignment="1">
      <alignment horizontal="center" vertical="top" wrapText="1"/>
    </xf>
    <xf numFmtId="2" fontId="15" fillId="2" borderId="3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vertical="center" wrapText="1"/>
    </xf>
    <xf numFmtId="2" fontId="15" fillId="2" borderId="17" xfId="0" applyNumberFormat="1" applyFont="1" applyFill="1" applyBorder="1" applyAlignment="1">
      <alignment horizontal="center" vertical="center" wrapText="1"/>
    </xf>
    <xf numFmtId="1" fontId="14" fillId="2" borderId="0" xfId="0" applyNumberFormat="1" applyFont="1" applyFill="1"/>
    <xf numFmtId="1" fontId="14" fillId="2" borderId="0" xfId="0" applyNumberFormat="1" applyFont="1" applyFill="1" applyAlignment="1">
      <alignment vertical="center"/>
    </xf>
    <xf numFmtId="1" fontId="15" fillId="2" borderId="0" xfId="0" applyNumberFormat="1" applyFont="1" applyFill="1" applyBorder="1" applyAlignment="1">
      <alignment horizontal="center" vertical="top" wrapText="1"/>
    </xf>
    <xf numFmtId="1" fontId="14" fillId="2" borderId="1" xfId="0" applyNumberFormat="1" applyFont="1" applyFill="1" applyBorder="1" applyAlignment="1">
      <alignment horizontal="center" vertical="center" wrapText="1"/>
    </xf>
    <xf numFmtId="1" fontId="14" fillId="0" borderId="0" xfId="0" applyNumberFormat="1" applyFont="1" applyAlignment="1">
      <alignment vertical="center"/>
    </xf>
    <xf numFmtId="1" fontId="15" fillId="2" borderId="17" xfId="0" applyNumberFormat="1" applyFont="1" applyFill="1" applyBorder="1" applyAlignment="1">
      <alignment horizontal="center" vertical="center" wrapText="1"/>
    </xf>
    <xf numFmtId="2" fontId="15" fillId="2" borderId="17" xfId="0" applyNumberFormat="1" applyFont="1" applyFill="1" applyBorder="1" applyAlignment="1">
      <alignment horizontal="left" vertical="center" wrapText="1"/>
    </xf>
    <xf numFmtId="2" fontId="18" fillId="0" borderId="1" xfId="0" applyNumberFormat="1" applyFont="1" applyBorder="1" applyAlignment="1">
      <alignment horizont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0" fillId="0" borderId="0" xfId="0"/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10" fontId="5" fillId="0" borderId="0" xfId="0" applyNumberFormat="1" applyFont="1"/>
    <xf numFmtId="0" fontId="4" fillId="0" borderId="14" xfId="0" applyFont="1" applyBorder="1"/>
    <xf numFmtId="0" fontId="4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1" fontId="15" fillId="2" borderId="1" xfId="0" applyNumberFormat="1" applyFont="1" applyFill="1" applyBorder="1" applyAlignment="1">
      <alignment horizontal="center" vertical="center" wrapText="1"/>
    </xf>
    <xf numFmtId="16" fontId="5" fillId="0" borderId="0" xfId="0" applyNumberFormat="1" applyFont="1"/>
    <xf numFmtId="0" fontId="5" fillId="0" borderId="14" xfId="0" applyFont="1" applyBorder="1"/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justify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2" fontId="15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wrapText="1"/>
    </xf>
    <xf numFmtId="2" fontId="15" fillId="2" borderId="2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wrapText="1"/>
    </xf>
    <xf numFmtId="2" fontId="15" fillId="2" borderId="16" xfId="0" applyNumberFormat="1" applyFont="1" applyFill="1" applyBorder="1" applyAlignment="1">
      <alignment horizontal="center" vertical="center" wrapText="1"/>
    </xf>
    <xf numFmtId="2" fontId="15" fillId="2" borderId="18" xfId="0" applyNumberFormat="1" applyFont="1" applyFill="1" applyBorder="1" applyAlignment="1">
      <alignment horizontal="center" vertical="center" wrapText="1"/>
    </xf>
    <xf numFmtId="2" fontId="15" fillId="2" borderId="21" xfId="0" applyNumberFormat="1" applyFont="1" applyFill="1" applyBorder="1" applyAlignment="1">
      <alignment horizontal="center" vertical="center" wrapText="1"/>
    </xf>
    <xf numFmtId="2" fontId="15" fillId="2" borderId="4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Border="1" applyAlignment="1">
      <alignment horizontal="center" wrapText="1"/>
    </xf>
    <xf numFmtId="2" fontId="2" fillId="0" borderId="6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12" xfId="0" applyNumberFormat="1" applyFont="1" applyBorder="1" applyAlignment="1">
      <alignment horizontal="center" vertical="top" wrapText="1"/>
    </xf>
    <xf numFmtId="2" fontId="4" fillId="0" borderId="11" xfId="0" applyNumberFormat="1" applyFont="1" applyBorder="1" applyAlignment="1">
      <alignment horizontal="center" vertical="top" wrapText="1"/>
    </xf>
    <xf numFmtId="2" fontId="4" fillId="0" borderId="13" xfId="0" applyNumberFormat="1" applyFont="1" applyBorder="1" applyAlignment="1">
      <alignment horizontal="center" vertical="top" wrapText="1"/>
    </xf>
    <xf numFmtId="2" fontId="4" fillId="0" borderId="10" xfId="0" applyNumberFormat="1" applyFont="1" applyBorder="1" applyAlignment="1">
      <alignment horizontal="center" vertical="top" wrapText="1"/>
    </xf>
    <xf numFmtId="2" fontId="4" fillId="0" borderId="14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D84"/>
  <sheetViews>
    <sheetView topLeftCell="A7" workbookViewId="0">
      <selection activeCell="C15" sqref="C15"/>
    </sheetView>
  </sheetViews>
  <sheetFormatPr defaultRowHeight="15"/>
  <cols>
    <col min="1" max="1" width="9.140625" style="75"/>
    <col min="2" max="2" width="57.5703125" style="75" customWidth="1"/>
    <col min="3" max="3" width="32.7109375" style="75" customWidth="1"/>
    <col min="4" max="4" width="53.85546875" style="75" customWidth="1"/>
    <col min="5" max="16384" width="9.140625" style="75"/>
  </cols>
  <sheetData>
    <row r="1" spans="2:4" ht="24" customHeight="1">
      <c r="B1" s="13" t="s">
        <v>179</v>
      </c>
      <c r="C1" s="16"/>
      <c r="D1" s="13" t="s">
        <v>110</v>
      </c>
    </row>
    <row r="2" spans="2:4" ht="54" customHeight="1">
      <c r="B2" s="14" t="s">
        <v>265</v>
      </c>
      <c r="C2" s="16"/>
      <c r="D2" s="17" t="s">
        <v>141</v>
      </c>
    </row>
    <row r="3" spans="2:4" s="19" customFormat="1" ht="45" customHeight="1">
      <c r="B3" s="14" t="s">
        <v>180</v>
      </c>
      <c r="C3" s="18"/>
      <c r="D3" s="17" t="s">
        <v>111</v>
      </c>
    </row>
    <row r="4" spans="2:4" s="19" customFormat="1" ht="28.5" customHeight="1">
      <c r="B4" s="17" t="s">
        <v>142</v>
      </c>
      <c r="C4" s="18"/>
      <c r="D4" s="17" t="s">
        <v>268</v>
      </c>
    </row>
    <row r="5" spans="2:4" s="19" customFormat="1" ht="34.5" customHeight="1">
      <c r="B5" s="75"/>
      <c r="C5" s="18"/>
    </row>
    <row r="6" spans="2:4" ht="20.100000000000001" customHeight="1">
      <c r="C6" s="16"/>
      <c r="D6" s="15"/>
    </row>
    <row r="7" spans="2:4" ht="10.5" customHeight="1">
      <c r="C7" s="16"/>
      <c r="D7" s="15"/>
    </row>
    <row r="8" spans="2:4" ht="33.75" customHeight="1">
      <c r="B8" s="109" t="s">
        <v>266</v>
      </c>
      <c r="C8" s="109"/>
      <c r="D8" s="109"/>
    </row>
    <row r="9" spans="2:4" ht="24" customHeight="1">
      <c r="B9" s="109" t="s">
        <v>274</v>
      </c>
      <c r="C9" s="109"/>
      <c r="D9" s="109"/>
    </row>
    <row r="10" spans="2:4" ht="31.5" customHeight="1">
      <c r="B10" s="109" t="s">
        <v>284</v>
      </c>
      <c r="C10" s="109"/>
      <c r="D10" s="109"/>
    </row>
    <row r="11" spans="2:4" ht="29.25" customHeight="1">
      <c r="B11" s="109" t="s">
        <v>285</v>
      </c>
      <c r="C11" s="109"/>
      <c r="D11" s="109"/>
    </row>
    <row r="12" spans="2:4" ht="24.95" customHeight="1">
      <c r="B12" s="109" t="s">
        <v>267</v>
      </c>
      <c r="C12" s="109"/>
      <c r="D12" s="109"/>
    </row>
    <row r="13" spans="2:4" ht="24.95" customHeight="1">
      <c r="B13" s="109"/>
      <c r="C13" s="109"/>
      <c r="D13" s="109"/>
    </row>
    <row r="14" spans="2:4" ht="24.75" customHeight="1">
      <c r="B14" s="109"/>
      <c r="C14" s="109"/>
      <c r="D14" s="109"/>
    </row>
    <row r="16" spans="2:4" ht="15" customHeight="1">
      <c r="B16" s="13"/>
      <c r="C16" s="16"/>
      <c r="D16" s="13"/>
    </row>
    <row r="17" spans="2:4" ht="12" customHeight="1">
      <c r="B17" s="14"/>
      <c r="C17" s="16"/>
      <c r="D17" s="13"/>
    </row>
    <row r="18" spans="2:4" s="19" customFormat="1" ht="42.75" customHeight="1">
      <c r="B18" s="14"/>
      <c r="C18" s="18"/>
      <c r="D18" s="17"/>
    </row>
    <row r="19" spans="2:4" s="19" customFormat="1" ht="33" customHeight="1">
      <c r="B19" s="14"/>
      <c r="C19" s="18"/>
      <c r="D19" s="17"/>
    </row>
    <row r="20" spans="2:4" s="74" customFormat="1" ht="22.5" customHeight="1">
      <c r="B20" s="17"/>
      <c r="C20" s="18"/>
    </row>
    <row r="21" spans="2:4" ht="20.100000000000001" customHeight="1">
      <c r="C21" s="16"/>
      <c r="D21" s="15"/>
    </row>
    <row r="22" spans="2:4" ht="10.5" customHeight="1">
      <c r="C22" s="16"/>
      <c r="D22" s="15"/>
    </row>
    <row r="23" spans="2:4" ht="36.75" customHeight="1">
      <c r="C23" s="16"/>
      <c r="D23" s="15"/>
    </row>
    <row r="24" spans="2:4" ht="24" customHeight="1">
      <c r="C24" s="16"/>
      <c r="D24" s="15"/>
    </row>
    <row r="25" spans="2:4" ht="42.75" customHeight="1">
      <c r="B25" s="13" t="s">
        <v>179</v>
      </c>
      <c r="C25" s="16"/>
      <c r="D25" s="13" t="s">
        <v>110</v>
      </c>
    </row>
    <row r="26" spans="2:4" ht="29.25" customHeight="1">
      <c r="B26" s="14" t="s">
        <v>265</v>
      </c>
      <c r="C26" s="16"/>
      <c r="D26" s="17" t="s">
        <v>141</v>
      </c>
    </row>
    <row r="27" spans="2:4" ht="24.95" customHeight="1">
      <c r="B27" s="14" t="s">
        <v>180</v>
      </c>
      <c r="C27" s="18"/>
      <c r="D27" s="17" t="s">
        <v>111</v>
      </c>
    </row>
    <row r="28" spans="2:4" ht="24.95" customHeight="1">
      <c r="B28" s="17" t="s">
        <v>142</v>
      </c>
      <c r="C28" s="18"/>
      <c r="D28" s="17" t="s">
        <v>269</v>
      </c>
    </row>
    <row r="29" spans="2:4" ht="24.95" customHeight="1">
      <c r="C29" s="18"/>
      <c r="D29" s="19"/>
    </row>
    <row r="30" spans="2:4" ht="24.95" customHeight="1">
      <c r="C30" s="16"/>
      <c r="D30" s="15"/>
    </row>
    <row r="31" spans="2:4" ht="24.75" customHeight="1">
      <c r="C31" s="16"/>
      <c r="D31" s="15"/>
    </row>
    <row r="32" spans="2:4" ht="25.5">
      <c r="B32" s="109"/>
      <c r="C32" s="109"/>
      <c r="D32" s="109"/>
    </row>
    <row r="33" spans="2:4" ht="25.5">
      <c r="B33" s="109"/>
      <c r="C33" s="109"/>
      <c r="D33" s="109"/>
    </row>
    <row r="34" spans="2:4" s="19" customFormat="1" ht="42.75" customHeight="1">
      <c r="B34" s="109" t="s">
        <v>270</v>
      </c>
      <c r="C34" s="109"/>
      <c r="D34" s="109"/>
    </row>
    <row r="35" spans="2:4" s="19" customFormat="1" ht="33" customHeight="1">
      <c r="B35" s="109" t="s">
        <v>275</v>
      </c>
      <c r="C35" s="109"/>
      <c r="D35" s="109"/>
    </row>
    <row r="36" spans="2:4" s="74" customFormat="1" ht="29.45" customHeight="1">
      <c r="B36" s="109" t="s">
        <v>276</v>
      </c>
      <c r="C36" s="109"/>
      <c r="D36" s="109"/>
    </row>
    <row r="37" spans="2:4" ht="25.15" customHeight="1">
      <c r="B37" s="109" t="s">
        <v>181</v>
      </c>
      <c r="C37" s="109"/>
      <c r="D37" s="109"/>
    </row>
    <row r="38" spans="2:4" ht="10.5" customHeight="1">
      <c r="B38" s="109"/>
      <c r="C38" s="109"/>
      <c r="D38" s="109"/>
    </row>
    <row r="39" spans="2:4" ht="36.75" customHeight="1">
      <c r="B39" s="109"/>
      <c r="C39" s="109"/>
      <c r="D39" s="109"/>
    </row>
    <row r="40" spans="2:4" ht="24" customHeight="1">
      <c r="C40" s="16"/>
      <c r="D40" s="15"/>
    </row>
    <row r="41" spans="2:4" ht="42.75" customHeight="1">
      <c r="B41" s="14"/>
      <c r="C41" s="13"/>
      <c r="D41" s="15"/>
    </row>
    <row r="42" spans="2:4" ht="29.25" customHeight="1">
      <c r="B42" s="12"/>
    </row>
    <row r="43" spans="2:4" ht="24.95" customHeight="1">
      <c r="B43" s="109"/>
      <c r="C43" s="109"/>
      <c r="D43" s="109"/>
    </row>
    <row r="44" spans="2:4" ht="24.95" customHeight="1">
      <c r="B44" s="109"/>
      <c r="C44" s="109"/>
      <c r="D44" s="109"/>
    </row>
    <row r="45" spans="2:4" ht="24.95" customHeight="1">
      <c r="B45" s="109"/>
      <c r="C45" s="109"/>
      <c r="D45" s="109"/>
    </row>
    <row r="46" spans="2:4" ht="24.75" customHeight="1">
      <c r="B46" s="109"/>
      <c r="C46" s="109"/>
      <c r="D46" s="109"/>
    </row>
    <row r="48" spans="2:4" ht="15" customHeight="1">
      <c r="B48" s="13"/>
      <c r="C48" s="16"/>
      <c r="D48" s="13"/>
    </row>
    <row r="49" spans="2:4" ht="12" customHeight="1">
      <c r="B49" s="14"/>
      <c r="C49" s="16"/>
      <c r="D49" s="13"/>
    </row>
    <row r="50" spans="2:4" s="19" customFormat="1" ht="42.75" customHeight="1">
      <c r="B50" s="14"/>
      <c r="C50" s="18"/>
      <c r="D50" s="17"/>
    </row>
    <row r="51" spans="2:4" s="19" customFormat="1" ht="33" customHeight="1">
      <c r="B51" s="12"/>
      <c r="C51" s="75"/>
      <c r="D51" s="75"/>
    </row>
    <row r="52" spans="2:4" s="74" customFormat="1" ht="22.5" customHeight="1">
      <c r="B52" s="13" t="s">
        <v>109</v>
      </c>
      <c r="C52" s="16"/>
      <c r="D52" s="13" t="s">
        <v>110</v>
      </c>
    </row>
    <row r="53" spans="2:4" ht="39" customHeight="1">
      <c r="B53" s="106" t="s">
        <v>271</v>
      </c>
      <c r="C53" s="16"/>
      <c r="D53" s="17" t="s">
        <v>141</v>
      </c>
    </row>
    <row r="54" spans="2:4" ht="27.6" customHeight="1">
      <c r="B54" s="14" t="s">
        <v>272</v>
      </c>
      <c r="C54" s="18"/>
      <c r="D54" s="17" t="s">
        <v>111</v>
      </c>
    </row>
    <row r="55" spans="2:4" ht="36.75" customHeight="1">
      <c r="B55" s="17" t="s">
        <v>142</v>
      </c>
      <c r="C55" s="18"/>
      <c r="D55" s="17" t="s">
        <v>269</v>
      </c>
    </row>
    <row r="56" spans="2:4" ht="24" customHeight="1">
      <c r="C56" s="18"/>
      <c r="D56" s="19"/>
    </row>
    <row r="57" spans="2:4" ht="42.75" customHeight="1">
      <c r="C57" s="16"/>
      <c r="D57" s="15"/>
    </row>
    <row r="58" spans="2:4" ht="29.25" customHeight="1">
      <c r="C58" s="16"/>
      <c r="D58" s="15"/>
    </row>
    <row r="59" spans="2:4" ht="24.95" customHeight="1">
      <c r="B59" s="109"/>
      <c r="C59" s="109"/>
      <c r="D59" s="109"/>
    </row>
    <row r="60" spans="2:4" ht="24.95" customHeight="1">
      <c r="B60" s="109"/>
      <c r="C60" s="109"/>
      <c r="D60" s="109"/>
    </row>
    <row r="61" spans="2:4" ht="24.95" customHeight="1">
      <c r="B61" s="109" t="s">
        <v>270</v>
      </c>
      <c r="C61" s="109"/>
      <c r="D61" s="109"/>
    </row>
    <row r="62" spans="2:4" ht="24.75" customHeight="1">
      <c r="B62" s="109" t="s">
        <v>277</v>
      </c>
      <c r="C62" s="109"/>
      <c r="D62" s="109"/>
    </row>
    <row r="63" spans="2:4" ht="25.5">
      <c r="B63" s="109" t="s">
        <v>273</v>
      </c>
      <c r="C63" s="109"/>
      <c r="D63" s="109"/>
    </row>
    <row r="64" spans="2:4" ht="25.5">
      <c r="B64" s="109" t="s">
        <v>181</v>
      </c>
      <c r="C64" s="109"/>
      <c r="D64" s="109"/>
    </row>
    <row r="65" spans="2:4" s="19" customFormat="1" ht="42.75" customHeight="1">
      <c r="B65" s="109"/>
      <c r="C65" s="109"/>
      <c r="D65" s="109"/>
    </row>
    <row r="66" spans="2:4" s="19" customFormat="1" ht="33" customHeight="1">
      <c r="B66" s="14"/>
      <c r="C66" s="13"/>
      <c r="D66" s="15"/>
    </row>
    <row r="67" spans="2:4" s="74" customFormat="1" ht="22.5" customHeight="1">
      <c r="B67" s="17"/>
      <c r="C67" s="18"/>
    </row>
    <row r="68" spans="2:4" ht="20.100000000000001" customHeight="1">
      <c r="C68" s="16"/>
      <c r="D68" s="15"/>
    </row>
    <row r="69" spans="2:4" ht="20.45" customHeight="1">
      <c r="B69" s="13" t="s">
        <v>179</v>
      </c>
      <c r="C69" s="16"/>
      <c r="D69" s="13" t="s">
        <v>110</v>
      </c>
    </row>
    <row r="70" spans="2:4" ht="36.75" customHeight="1">
      <c r="B70" s="106" t="s">
        <v>278</v>
      </c>
      <c r="C70" s="16"/>
      <c r="D70" s="17" t="s">
        <v>141</v>
      </c>
    </row>
    <row r="71" spans="2:4" ht="24" customHeight="1">
      <c r="B71" s="14" t="s">
        <v>279</v>
      </c>
      <c r="C71" s="18"/>
      <c r="D71" s="17" t="s">
        <v>111</v>
      </c>
    </row>
    <row r="72" spans="2:4" ht="42.75" customHeight="1">
      <c r="B72" s="17" t="s">
        <v>142</v>
      </c>
      <c r="C72" s="18"/>
      <c r="D72" s="17" t="s">
        <v>269</v>
      </c>
    </row>
    <row r="73" spans="2:4" ht="29.25" customHeight="1">
      <c r="C73" s="18"/>
      <c r="D73" s="19"/>
    </row>
    <row r="74" spans="2:4" ht="24.95" customHeight="1">
      <c r="C74" s="16"/>
      <c r="D74" s="15"/>
    </row>
    <row r="75" spans="2:4" ht="24.95" customHeight="1">
      <c r="C75" s="16"/>
      <c r="D75" s="15"/>
    </row>
    <row r="76" spans="2:4" ht="24.95" customHeight="1">
      <c r="B76" s="109"/>
      <c r="C76" s="109"/>
      <c r="D76" s="109"/>
    </row>
    <row r="77" spans="2:4" ht="24.75" customHeight="1">
      <c r="B77" s="109"/>
      <c r="C77" s="109"/>
      <c r="D77" s="109"/>
    </row>
    <row r="78" spans="2:4" ht="25.5">
      <c r="B78" s="109" t="s">
        <v>270</v>
      </c>
      <c r="C78" s="109"/>
      <c r="D78" s="109"/>
    </row>
    <row r="79" spans="2:4" ht="25.5">
      <c r="B79" s="109" t="s">
        <v>280</v>
      </c>
      <c r="C79" s="109"/>
      <c r="D79" s="109"/>
    </row>
    <row r="80" spans="2:4" ht="25.5">
      <c r="B80" s="109" t="s">
        <v>281</v>
      </c>
      <c r="C80" s="109"/>
      <c r="D80" s="109"/>
    </row>
    <row r="81" spans="2:4" ht="25.5">
      <c r="B81" s="109" t="s">
        <v>282</v>
      </c>
      <c r="C81" s="109"/>
      <c r="D81" s="109"/>
    </row>
    <row r="82" spans="2:4" ht="25.5">
      <c r="B82" s="109" t="s">
        <v>283</v>
      </c>
      <c r="C82" s="109"/>
      <c r="D82" s="109"/>
    </row>
    <row r="83" spans="2:4" ht="25.5">
      <c r="B83" s="109" t="s">
        <v>181</v>
      </c>
      <c r="C83" s="109"/>
      <c r="D83" s="109"/>
    </row>
    <row r="84" spans="2:4" ht="25.5">
      <c r="B84" s="109"/>
      <c r="C84" s="109"/>
      <c r="D84" s="109"/>
    </row>
  </sheetData>
  <mergeCells count="35">
    <mergeCell ref="B13:D13"/>
    <mergeCell ref="B8:D8"/>
    <mergeCell ref="B9:D9"/>
    <mergeCell ref="B10:D10"/>
    <mergeCell ref="B11:D11"/>
    <mergeCell ref="B12:D12"/>
    <mergeCell ref="B45:D45"/>
    <mergeCell ref="B14:D14"/>
    <mergeCell ref="B32:D32"/>
    <mergeCell ref="B33:D33"/>
    <mergeCell ref="B34:D34"/>
    <mergeCell ref="B35:D35"/>
    <mergeCell ref="B36:D36"/>
    <mergeCell ref="B37:D37"/>
    <mergeCell ref="B38:D38"/>
    <mergeCell ref="B39:D39"/>
    <mergeCell ref="B43:D43"/>
    <mergeCell ref="B44:D44"/>
    <mergeCell ref="B79:D79"/>
    <mergeCell ref="B46:D46"/>
    <mergeCell ref="B59:D59"/>
    <mergeCell ref="B60:D60"/>
    <mergeCell ref="B61:D61"/>
    <mergeCell ref="B62:D62"/>
    <mergeCell ref="B63:D63"/>
    <mergeCell ref="B64:D64"/>
    <mergeCell ref="B65:D65"/>
    <mergeCell ref="B76:D76"/>
    <mergeCell ref="B77:D77"/>
    <mergeCell ref="B78:D78"/>
    <mergeCell ref="B80:D80"/>
    <mergeCell ref="B81:D81"/>
    <mergeCell ref="B82:D82"/>
    <mergeCell ref="B83:D83"/>
    <mergeCell ref="B84:D84"/>
  </mergeCells>
  <pageMargins left="0.7" right="0.7" top="0.75" bottom="0.75" header="0.3" footer="0.3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D77"/>
  <sheetViews>
    <sheetView view="pageBreakPreview" zoomScale="60" workbookViewId="0">
      <selection activeCell="D35" sqref="D35"/>
    </sheetView>
  </sheetViews>
  <sheetFormatPr defaultRowHeight="15"/>
  <cols>
    <col min="2" max="2" width="57.5703125" customWidth="1"/>
    <col min="3" max="3" width="32.7109375" customWidth="1"/>
    <col min="4" max="4" width="53.85546875" customWidth="1"/>
  </cols>
  <sheetData>
    <row r="1" spans="2:4" s="20" customFormat="1" ht="24" customHeight="1">
      <c r="B1" s="13" t="s">
        <v>179</v>
      </c>
      <c r="C1" s="16"/>
      <c r="D1" s="13" t="s">
        <v>110</v>
      </c>
    </row>
    <row r="2" spans="2:4" s="20" customFormat="1" ht="54" customHeight="1">
      <c r="B2" s="14" t="s">
        <v>265</v>
      </c>
      <c r="C2" s="16"/>
      <c r="D2" s="17" t="s">
        <v>141</v>
      </c>
    </row>
    <row r="3" spans="2:4" s="19" customFormat="1" ht="45" customHeight="1">
      <c r="B3" s="14" t="s">
        <v>180</v>
      </c>
      <c r="C3" s="18"/>
      <c r="D3" s="17" t="s">
        <v>111</v>
      </c>
    </row>
    <row r="4" spans="2:4" s="19" customFormat="1" ht="28.5" customHeight="1">
      <c r="B4" s="17" t="s">
        <v>142</v>
      </c>
      <c r="C4" s="18"/>
      <c r="D4" s="17" t="s">
        <v>268</v>
      </c>
    </row>
    <row r="5" spans="2:4" s="19" customFormat="1" ht="34.5" customHeight="1">
      <c r="B5" s="75"/>
      <c r="C5" s="18"/>
    </row>
    <row r="6" spans="2:4" s="20" customFormat="1" ht="20.100000000000001" customHeight="1">
      <c r="C6" s="16"/>
      <c r="D6" s="15"/>
    </row>
    <row r="7" spans="2:4" s="20" customFormat="1" ht="10.5" customHeight="1">
      <c r="C7" s="16"/>
      <c r="D7" s="15"/>
    </row>
    <row r="8" spans="2:4" s="20" customFormat="1" ht="33.75" customHeight="1">
      <c r="B8" s="109" t="s">
        <v>270</v>
      </c>
      <c r="C8" s="109"/>
      <c r="D8" s="109"/>
    </row>
    <row r="9" spans="2:4" s="20" customFormat="1" ht="24" customHeight="1">
      <c r="B9" s="109" t="s">
        <v>286</v>
      </c>
      <c r="C9" s="109"/>
      <c r="D9" s="109"/>
    </row>
    <row r="10" spans="2:4" s="20" customFormat="1" ht="31.5" customHeight="1">
      <c r="B10" s="109" t="s">
        <v>287</v>
      </c>
      <c r="C10" s="109"/>
      <c r="D10" s="109"/>
    </row>
    <row r="11" spans="2:4" s="20" customFormat="1" ht="29.25" customHeight="1">
      <c r="B11" s="109" t="s">
        <v>267</v>
      </c>
      <c r="C11" s="109"/>
      <c r="D11" s="109"/>
    </row>
    <row r="12" spans="2:4" s="20" customFormat="1" ht="24.95" customHeight="1">
      <c r="B12" s="109"/>
      <c r="C12" s="109"/>
      <c r="D12" s="109"/>
    </row>
    <row r="13" spans="2:4" s="20" customFormat="1" ht="24.95" customHeight="1">
      <c r="B13" s="109"/>
      <c r="C13" s="109"/>
      <c r="D13" s="109"/>
    </row>
    <row r="14" spans="2:4" s="20" customFormat="1" ht="24.75" customHeight="1">
      <c r="B14" s="109"/>
      <c r="C14" s="109"/>
      <c r="D14" s="109"/>
    </row>
    <row r="16" spans="2:4" s="20" customFormat="1" ht="15" customHeight="1">
      <c r="B16" s="13"/>
      <c r="C16" s="16"/>
      <c r="D16" s="13"/>
    </row>
    <row r="17" spans="2:4" s="20" customFormat="1" ht="12" customHeight="1">
      <c r="B17" s="14"/>
      <c r="C17" s="16"/>
      <c r="D17" s="13"/>
    </row>
    <row r="18" spans="2:4" s="19" customFormat="1" ht="42.75" customHeight="1">
      <c r="B18" s="14"/>
      <c r="C18" s="18"/>
      <c r="D18" s="17"/>
    </row>
    <row r="19" spans="2:4" s="19" customFormat="1" ht="33" customHeight="1">
      <c r="B19" s="14"/>
      <c r="C19" s="18"/>
      <c r="D19" s="17"/>
    </row>
    <row r="20" spans="2:4" s="74" customFormat="1" ht="22.5" customHeight="1">
      <c r="B20" s="17"/>
      <c r="C20" s="18"/>
    </row>
    <row r="21" spans="2:4" s="20" customFormat="1" ht="20.100000000000001" customHeight="1">
      <c r="C21" s="16"/>
      <c r="D21" s="15"/>
    </row>
    <row r="22" spans="2:4" s="20" customFormat="1" ht="10.5" customHeight="1">
      <c r="C22" s="16"/>
      <c r="D22" s="15"/>
    </row>
    <row r="23" spans="2:4" s="20" customFormat="1" ht="36.75" customHeight="1">
      <c r="B23" s="75"/>
      <c r="C23" s="16"/>
      <c r="D23" s="15"/>
    </row>
    <row r="24" spans="2:4" s="20" customFormat="1" ht="24" customHeight="1">
      <c r="B24" s="12"/>
      <c r="C24" s="75"/>
      <c r="D24" s="75"/>
    </row>
    <row r="25" spans="2:4" s="20" customFormat="1" ht="42.75" customHeight="1">
      <c r="B25" s="109"/>
      <c r="C25" s="109"/>
      <c r="D25" s="109"/>
    </row>
    <row r="26" spans="2:4" s="20" customFormat="1" ht="29.25" customHeight="1">
      <c r="B26" s="109"/>
      <c r="C26" s="109"/>
      <c r="D26" s="109"/>
    </row>
    <row r="27" spans="2:4" s="20" customFormat="1" ht="24.95" customHeight="1">
      <c r="B27" s="109"/>
      <c r="C27" s="109"/>
      <c r="D27" s="109"/>
    </row>
    <row r="28" spans="2:4" s="20" customFormat="1" ht="24.95" customHeight="1">
      <c r="B28" s="109"/>
      <c r="C28" s="109"/>
      <c r="D28" s="109"/>
    </row>
    <row r="29" spans="2:4" s="75" customFormat="1" ht="24.95" customHeight="1">
      <c r="B29"/>
      <c r="C29"/>
      <c r="D29"/>
    </row>
    <row r="30" spans="2:4" s="75" customFormat="1" ht="24.95" customHeight="1"/>
    <row r="31" spans="2:4" s="20" customFormat="1" ht="24.75" customHeight="1"/>
    <row r="34" spans="2:4" s="19" customFormat="1" ht="42.75" customHeight="1"/>
    <row r="35" spans="2:4" s="19" customFormat="1" ht="33" customHeight="1"/>
    <row r="36" spans="2:4" s="74" customFormat="1" ht="29.45" customHeight="1"/>
    <row r="37" spans="2:4" s="75" customFormat="1" ht="25.15" customHeight="1"/>
    <row r="38" spans="2:4" s="75" customFormat="1" ht="10.5" customHeight="1"/>
    <row r="39" spans="2:4" s="75" customFormat="1" ht="36.75" customHeight="1">
      <c r="C39" s="16"/>
      <c r="D39" s="15"/>
    </row>
    <row r="40" spans="2:4" s="75" customFormat="1" ht="24" customHeight="1">
      <c r="C40" s="16"/>
      <c r="D40" s="15"/>
    </row>
    <row r="41" spans="2:4" s="75" customFormat="1" ht="42.75" customHeight="1">
      <c r="B41" s="109"/>
      <c r="C41" s="109"/>
      <c r="D41" s="109"/>
    </row>
    <row r="42" spans="2:4" s="75" customFormat="1" ht="29.25" customHeight="1">
      <c r="B42" s="109"/>
      <c r="C42" s="109"/>
      <c r="D42" s="109"/>
    </row>
    <row r="43" spans="2:4" s="75" customFormat="1" ht="24.95" customHeight="1"/>
    <row r="44" spans="2:4" s="75" customFormat="1" ht="24.95" customHeight="1"/>
    <row r="45" spans="2:4" s="75" customFormat="1" ht="24.95" customHeight="1"/>
    <row r="46" spans="2:4" s="75" customFormat="1" ht="24.75" customHeight="1"/>
    <row r="48" spans="2:4" s="75" customFormat="1" ht="15" customHeight="1"/>
    <row r="49" s="75" customFormat="1" ht="12" customHeight="1"/>
    <row r="50" s="19" customFormat="1" ht="42.75" customHeight="1"/>
    <row r="51" s="19" customFormat="1" ht="33" customHeight="1"/>
    <row r="52" s="74" customFormat="1" ht="22.5" customHeight="1"/>
    <row r="53" s="75" customFormat="1" ht="39" customHeight="1"/>
    <row r="54" s="75" customFormat="1" ht="27.6" customHeight="1"/>
    <row r="55" s="75" customFormat="1" ht="36.75" customHeight="1"/>
    <row r="56" s="75" customFormat="1" ht="24" customHeight="1"/>
    <row r="57" s="75" customFormat="1" ht="42.75" customHeight="1"/>
    <row r="58" s="75" customFormat="1" ht="29.25" customHeight="1"/>
    <row r="59" s="75" customFormat="1" ht="24.95" customHeight="1"/>
    <row r="60" s="75" customFormat="1" ht="24.95" customHeight="1"/>
    <row r="61" s="75" customFormat="1" ht="24.95" customHeight="1"/>
    <row r="62" s="75" customFormat="1" ht="24.75" customHeight="1"/>
    <row r="63" s="75" customFormat="1"/>
    <row r="64" s="75" customFormat="1"/>
    <row r="65" spans="2:4" s="19" customFormat="1" ht="42.75" customHeight="1"/>
    <row r="66" spans="2:4" s="19" customFormat="1" ht="33" customHeight="1">
      <c r="B66" s="109"/>
      <c r="C66" s="109"/>
      <c r="D66" s="109"/>
    </row>
    <row r="67" spans="2:4" s="74" customFormat="1" ht="22.5" customHeight="1">
      <c r="B67"/>
      <c r="C67"/>
      <c r="D67"/>
    </row>
    <row r="68" spans="2:4" s="75" customFormat="1" ht="20.100000000000001" customHeight="1">
      <c r="B68"/>
      <c r="C68"/>
      <c r="D68"/>
    </row>
    <row r="69" spans="2:4" s="75" customFormat="1" ht="20.45" customHeight="1">
      <c r="B69"/>
      <c r="C69"/>
      <c r="D69"/>
    </row>
    <row r="70" spans="2:4" s="75" customFormat="1" ht="36.75" customHeight="1">
      <c r="B70"/>
      <c r="C70"/>
      <c r="D70"/>
    </row>
    <row r="71" spans="2:4" s="75" customFormat="1" ht="24" customHeight="1">
      <c r="B71"/>
      <c r="C71"/>
      <c r="D71"/>
    </row>
    <row r="72" spans="2:4" s="75" customFormat="1" ht="42.75" customHeight="1">
      <c r="B72"/>
      <c r="C72"/>
      <c r="D72"/>
    </row>
    <row r="73" spans="2:4" s="75" customFormat="1" ht="29.25" customHeight="1">
      <c r="B73"/>
      <c r="C73"/>
      <c r="D73"/>
    </row>
    <row r="74" spans="2:4" s="75" customFormat="1" ht="24.95" customHeight="1">
      <c r="B74"/>
      <c r="C74"/>
      <c r="D74"/>
    </row>
    <row r="75" spans="2:4" s="75" customFormat="1" ht="24.95" customHeight="1">
      <c r="B75"/>
      <c r="C75"/>
      <c r="D75"/>
    </row>
    <row r="76" spans="2:4" s="75" customFormat="1" ht="24.95" customHeight="1">
      <c r="B76"/>
      <c r="C76"/>
      <c r="D76"/>
    </row>
    <row r="77" spans="2:4" s="75" customFormat="1" ht="24.75" customHeight="1">
      <c r="B77"/>
      <c r="C77"/>
      <c r="D77"/>
    </row>
  </sheetData>
  <mergeCells count="14">
    <mergeCell ref="B66:D66"/>
    <mergeCell ref="B41:D41"/>
    <mergeCell ref="B42:D42"/>
    <mergeCell ref="B8:D8"/>
    <mergeCell ref="B9:D9"/>
    <mergeCell ref="B10:D10"/>
    <mergeCell ref="B11:D11"/>
    <mergeCell ref="B25:D25"/>
    <mergeCell ref="B28:D28"/>
    <mergeCell ref="B12:D12"/>
    <mergeCell ref="B13:D13"/>
    <mergeCell ref="B14:D14"/>
    <mergeCell ref="B26:D26"/>
    <mergeCell ref="B27:D27"/>
  </mergeCells>
  <pageMargins left="0.7" right="0.7" top="0.75" bottom="0.75" header="0.3" footer="0.3"/>
  <pageSetup paperSize="9" scale="8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5"/>
  <sheetViews>
    <sheetView tabSelected="1" topLeftCell="B99" zoomScale="90" zoomScaleNormal="90" workbookViewId="0">
      <selection activeCell="E87" sqref="E87:P87"/>
    </sheetView>
  </sheetViews>
  <sheetFormatPr defaultColWidth="9.140625" defaultRowHeight="18.75"/>
  <cols>
    <col min="1" max="1" width="0" style="36" hidden="1" customWidth="1"/>
    <col min="2" max="2" width="14.7109375" style="36" customWidth="1"/>
    <col min="3" max="3" width="48.7109375" style="36" customWidth="1"/>
    <col min="4" max="4" width="12.42578125" style="65" customWidth="1"/>
    <col min="5" max="5" width="12.7109375" style="36" customWidth="1"/>
    <col min="6" max="6" width="11" style="36" customWidth="1"/>
    <col min="7" max="7" width="13" style="36" customWidth="1"/>
    <col min="8" max="8" width="14.28515625" style="36" customWidth="1"/>
    <col min="9" max="9" width="10.5703125" style="36" customWidth="1"/>
    <col min="10" max="10" width="8.85546875" style="36" customWidth="1"/>
    <col min="11" max="11" width="9.85546875" style="36" customWidth="1"/>
    <col min="12" max="12" width="9.42578125" style="36" customWidth="1"/>
    <col min="13" max="13" width="10.28515625" style="36" customWidth="1"/>
    <col min="14" max="14" width="11.28515625" style="36" customWidth="1"/>
    <col min="15" max="15" width="10.7109375" style="36" customWidth="1"/>
    <col min="16" max="16" width="7.85546875" style="36" customWidth="1"/>
    <col min="17" max="16384" width="9.140625" style="36"/>
  </cols>
  <sheetData>
    <row r="1" spans="1:16" s="50" customFormat="1">
      <c r="B1" s="54"/>
      <c r="C1" s="54"/>
      <c r="D1" s="6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6" s="50" customFormat="1">
      <c r="B2" s="55" t="s">
        <v>125</v>
      </c>
      <c r="C2" s="54"/>
      <c r="D2" s="6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s="50" customFormat="1">
      <c r="B3" s="55" t="s">
        <v>126</v>
      </c>
      <c r="C3" s="54"/>
      <c r="D3" s="6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 s="50" customFormat="1">
      <c r="B4" s="55" t="s">
        <v>255</v>
      </c>
      <c r="C4" s="54"/>
      <c r="D4" s="6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6">
      <c r="B5" s="37"/>
      <c r="C5" s="37"/>
      <c r="D5" s="62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</row>
    <row r="6" spans="1:16" ht="46.5" customHeight="1">
      <c r="B6" s="110" t="s">
        <v>0</v>
      </c>
      <c r="C6" s="110" t="s">
        <v>1</v>
      </c>
      <c r="D6" s="118" t="s">
        <v>2</v>
      </c>
      <c r="E6" s="110" t="s">
        <v>3</v>
      </c>
      <c r="F6" s="110"/>
      <c r="G6" s="110"/>
      <c r="H6" s="110" t="s">
        <v>4</v>
      </c>
      <c r="I6" s="110" t="s">
        <v>5</v>
      </c>
      <c r="J6" s="110"/>
      <c r="K6" s="110"/>
      <c r="L6" s="110"/>
      <c r="M6" s="110" t="s">
        <v>6</v>
      </c>
      <c r="N6" s="110"/>
      <c r="O6" s="110"/>
      <c r="P6" s="110"/>
    </row>
    <row r="7" spans="1:16" ht="27.75" customHeight="1">
      <c r="B7" s="110"/>
      <c r="C7" s="110"/>
      <c r="D7" s="118"/>
      <c r="E7" s="53" t="s">
        <v>7</v>
      </c>
      <c r="F7" s="53" t="s">
        <v>8</v>
      </c>
      <c r="G7" s="53" t="s">
        <v>9</v>
      </c>
      <c r="H7" s="110"/>
      <c r="I7" s="53" t="s">
        <v>127</v>
      </c>
      <c r="J7" s="53" t="s">
        <v>10</v>
      </c>
      <c r="K7" s="53" t="s">
        <v>11</v>
      </c>
      <c r="L7" s="53" t="s">
        <v>12</v>
      </c>
      <c r="M7" s="53" t="s">
        <v>13</v>
      </c>
      <c r="N7" s="53" t="s">
        <v>14</v>
      </c>
      <c r="O7" s="53" t="s">
        <v>15</v>
      </c>
      <c r="P7" s="53" t="s">
        <v>16</v>
      </c>
    </row>
    <row r="8" spans="1:16">
      <c r="B8" s="110" t="s">
        <v>17</v>
      </c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</row>
    <row r="9" spans="1:16" ht="34.9" customHeight="1">
      <c r="A9" s="36">
        <v>1</v>
      </c>
      <c r="B9" s="53" t="s">
        <v>59</v>
      </c>
      <c r="C9" s="52" t="s">
        <v>51</v>
      </c>
      <c r="D9" s="48">
        <v>200</v>
      </c>
      <c r="E9" s="38">
        <v>9.8000000000000007</v>
      </c>
      <c r="F9" s="38">
        <v>10.199999999999999</v>
      </c>
      <c r="G9" s="38">
        <v>30.8</v>
      </c>
      <c r="H9" s="38">
        <v>239</v>
      </c>
      <c r="I9" s="38">
        <v>0.06</v>
      </c>
      <c r="J9" s="38">
        <v>0.08</v>
      </c>
      <c r="K9" s="38">
        <v>1.1200000000000001</v>
      </c>
      <c r="L9" s="38">
        <v>61.72</v>
      </c>
      <c r="M9" s="38">
        <v>127.4</v>
      </c>
      <c r="N9" s="38">
        <v>19.399999999999999</v>
      </c>
      <c r="O9" s="38">
        <v>112.6</v>
      </c>
      <c r="P9" s="38">
        <v>0.4</v>
      </c>
    </row>
    <row r="10" spans="1:16" ht="20.100000000000001" customHeight="1">
      <c r="A10" s="36">
        <v>1</v>
      </c>
      <c r="B10" s="80"/>
      <c r="C10" s="52" t="s">
        <v>58</v>
      </c>
      <c r="D10" s="81">
        <v>120</v>
      </c>
      <c r="E10" s="38">
        <v>7.1999999999999993</v>
      </c>
      <c r="F10" s="38">
        <v>14.399999999999999</v>
      </c>
      <c r="G10" s="38">
        <v>58.8</v>
      </c>
      <c r="H10" s="38">
        <v>396</v>
      </c>
      <c r="I10" s="38">
        <v>0.156</v>
      </c>
      <c r="J10" s="38">
        <v>0</v>
      </c>
      <c r="K10" s="38">
        <v>0</v>
      </c>
      <c r="L10" s="38">
        <v>2.04</v>
      </c>
      <c r="M10" s="38">
        <v>8.4</v>
      </c>
      <c r="N10" s="38">
        <v>75.599999999999994</v>
      </c>
      <c r="O10" s="38">
        <v>30</v>
      </c>
      <c r="P10" s="38">
        <v>1.6799999999999997</v>
      </c>
    </row>
    <row r="11" spans="1:16" ht="20.100000000000001" customHeight="1">
      <c r="A11" s="36">
        <v>1</v>
      </c>
      <c r="B11" s="80" t="s">
        <v>60</v>
      </c>
      <c r="C11" s="52" t="s">
        <v>26</v>
      </c>
      <c r="D11" s="81" t="s">
        <v>140</v>
      </c>
      <c r="E11" s="38">
        <v>0.08</v>
      </c>
      <c r="F11" s="38">
        <v>0.02</v>
      </c>
      <c r="G11" s="38">
        <v>15</v>
      </c>
      <c r="H11" s="38">
        <v>60.46</v>
      </c>
      <c r="I11" s="38">
        <v>0</v>
      </c>
      <c r="J11" s="38">
        <v>0</v>
      </c>
      <c r="K11" s="38">
        <v>0.04</v>
      </c>
      <c r="L11" s="38">
        <v>0</v>
      </c>
      <c r="M11" s="38">
        <v>11.1</v>
      </c>
      <c r="N11" s="38">
        <v>1.4</v>
      </c>
      <c r="O11" s="38">
        <v>2.8</v>
      </c>
      <c r="P11" s="38">
        <v>0.28000000000000003</v>
      </c>
    </row>
    <row r="12" spans="1:16" ht="57" hidden="1" customHeight="1">
      <c r="A12" s="36">
        <v>1</v>
      </c>
      <c r="B12" s="80"/>
      <c r="C12" s="52">
        <v>0</v>
      </c>
      <c r="D12" s="81">
        <v>0</v>
      </c>
      <c r="E12" s="38"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</row>
    <row r="13" spans="1:16" ht="20.100000000000001" hidden="1" customHeight="1">
      <c r="A13" s="36">
        <v>1</v>
      </c>
      <c r="B13" s="53"/>
      <c r="C13" s="52"/>
      <c r="D13" s="48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ht="20.100000000000001" customHeight="1">
      <c r="A14" s="36">
        <v>1</v>
      </c>
      <c r="B14" s="53"/>
      <c r="C14" s="53" t="s">
        <v>18</v>
      </c>
      <c r="D14" s="48"/>
      <c r="E14" s="53">
        <v>17.079999999999998</v>
      </c>
      <c r="F14" s="53">
        <v>24.619999999999997</v>
      </c>
      <c r="G14" s="53">
        <v>104.6</v>
      </c>
      <c r="H14" s="53">
        <v>695.46</v>
      </c>
      <c r="I14" s="53">
        <v>0.216</v>
      </c>
      <c r="J14" s="53">
        <v>0.08</v>
      </c>
      <c r="K14" s="53">
        <v>1.1600000000000001</v>
      </c>
      <c r="L14" s="53">
        <v>63.76</v>
      </c>
      <c r="M14" s="53">
        <v>146.9</v>
      </c>
      <c r="N14" s="53">
        <v>96.4</v>
      </c>
      <c r="O14" s="53">
        <v>145.4</v>
      </c>
      <c r="P14" s="53">
        <v>2.3599999999999994</v>
      </c>
    </row>
    <row r="15" spans="1:16" ht="15.95" customHeight="1">
      <c r="A15" s="36">
        <v>1</v>
      </c>
      <c r="B15" s="110" t="s">
        <v>19</v>
      </c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</row>
    <row r="16" spans="1:16" ht="20.100000000000001" customHeight="1">
      <c r="B16" s="53" t="s">
        <v>143</v>
      </c>
      <c r="C16" s="52" t="s">
        <v>144</v>
      </c>
      <c r="D16" s="48">
        <v>100</v>
      </c>
      <c r="E16" s="39">
        <v>1.1000000000000001</v>
      </c>
      <c r="F16" s="39">
        <v>0.2</v>
      </c>
      <c r="G16" s="39">
        <v>3.8</v>
      </c>
      <c r="H16" s="39">
        <v>21.4</v>
      </c>
      <c r="I16" s="39">
        <v>0.06</v>
      </c>
      <c r="J16" s="39">
        <v>25</v>
      </c>
      <c r="K16" s="39">
        <v>0</v>
      </c>
      <c r="L16" s="39">
        <v>0.7</v>
      </c>
      <c r="M16" s="39">
        <v>14</v>
      </c>
      <c r="N16" s="39">
        <v>26</v>
      </c>
      <c r="O16" s="39">
        <v>20</v>
      </c>
      <c r="P16" s="39">
        <v>0.9</v>
      </c>
    </row>
    <row r="17" spans="1:16" ht="20.100000000000001" customHeight="1">
      <c r="A17" s="36">
        <v>1</v>
      </c>
      <c r="B17" s="98" t="s">
        <v>61</v>
      </c>
      <c r="C17" s="52" t="s">
        <v>50</v>
      </c>
      <c r="D17" s="73">
        <v>250</v>
      </c>
      <c r="E17" s="39">
        <v>5.4749999999999996</v>
      </c>
      <c r="F17" s="39">
        <v>5.2699999999999987</v>
      </c>
      <c r="G17" s="39">
        <v>16.535</v>
      </c>
      <c r="H17" s="39">
        <v>148.25</v>
      </c>
      <c r="I17" s="39">
        <v>0</v>
      </c>
      <c r="J17" s="39">
        <v>0.22750000000000001</v>
      </c>
      <c r="K17" s="39">
        <v>5.8250000000000002</v>
      </c>
      <c r="L17" s="39">
        <v>2.4249999999999998</v>
      </c>
      <c r="M17" s="39">
        <v>42.674999999999997</v>
      </c>
      <c r="N17" s="39">
        <v>35.575000000000003</v>
      </c>
      <c r="O17" s="39">
        <v>88.09999999999998</v>
      </c>
      <c r="P17" s="39">
        <v>2.0499999999999998</v>
      </c>
    </row>
    <row r="18" spans="1:16" ht="20.100000000000001" customHeight="1">
      <c r="A18" s="36">
        <v>1</v>
      </c>
      <c r="B18" s="98" t="s">
        <v>188</v>
      </c>
      <c r="C18" s="52" t="s">
        <v>155</v>
      </c>
      <c r="D18" s="73" t="s">
        <v>257</v>
      </c>
      <c r="E18" s="39">
        <v>13.618000000000002</v>
      </c>
      <c r="F18" s="39">
        <v>18.106000000000002</v>
      </c>
      <c r="G18" s="39">
        <v>4.5184615384615379</v>
      </c>
      <c r="H18" s="39">
        <v>171.16</v>
      </c>
      <c r="I18" s="39">
        <v>0.45692307692307693</v>
      </c>
      <c r="J18" s="39">
        <v>2.3353846153846156</v>
      </c>
      <c r="K18" s="39">
        <v>0</v>
      </c>
      <c r="L18" s="39">
        <v>5.8892307692307693</v>
      </c>
      <c r="M18" s="39">
        <v>38.330769230769235</v>
      </c>
      <c r="N18" s="39">
        <v>214.33076923076922</v>
      </c>
      <c r="O18" s="39">
        <v>278.46923076923076</v>
      </c>
      <c r="P18" s="39">
        <v>4.9923076923076923</v>
      </c>
    </row>
    <row r="19" spans="1:16" ht="18" customHeight="1">
      <c r="B19" s="98" t="s">
        <v>190</v>
      </c>
      <c r="C19" s="52" t="s">
        <v>189</v>
      </c>
      <c r="D19" s="73">
        <v>180</v>
      </c>
      <c r="E19" s="39">
        <v>7.56</v>
      </c>
      <c r="F19" s="39">
        <v>5.0579999999999998</v>
      </c>
      <c r="G19" s="39">
        <v>46.512</v>
      </c>
      <c r="H19" s="39">
        <v>261.738</v>
      </c>
      <c r="I19" s="39">
        <v>0.16200000000000001</v>
      </c>
      <c r="J19" s="39">
        <v>0</v>
      </c>
      <c r="K19" s="39">
        <v>23.22</v>
      </c>
      <c r="L19" s="39">
        <v>1.242</v>
      </c>
      <c r="M19" s="39">
        <v>29.502000000000002</v>
      </c>
      <c r="N19" s="39">
        <v>190.33199999999999</v>
      </c>
      <c r="O19" s="39">
        <v>40.986000000000004</v>
      </c>
      <c r="P19" s="39">
        <v>3.2940000000000005</v>
      </c>
    </row>
    <row r="20" spans="1:16" ht="20.100000000000001" customHeight="1">
      <c r="A20" s="36">
        <v>1</v>
      </c>
      <c r="B20" s="98" t="s">
        <v>70</v>
      </c>
      <c r="C20" s="52" t="s">
        <v>62</v>
      </c>
      <c r="D20" s="73">
        <v>200</v>
      </c>
      <c r="E20" s="39">
        <v>0.28000000000000003</v>
      </c>
      <c r="F20" s="39">
        <v>0.1</v>
      </c>
      <c r="G20" s="39">
        <v>32.880000000000003</v>
      </c>
      <c r="H20" s="39">
        <v>133.58000000000001</v>
      </c>
      <c r="I20" s="39">
        <v>0</v>
      </c>
      <c r="J20" s="39">
        <v>0</v>
      </c>
      <c r="K20" s="39">
        <v>19.3</v>
      </c>
      <c r="L20" s="39">
        <v>0.16</v>
      </c>
      <c r="M20" s="39">
        <v>13.78</v>
      </c>
      <c r="N20" s="39">
        <v>5.78</v>
      </c>
      <c r="O20" s="39">
        <v>7.38</v>
      </c>
      <c r="P20" s="39">
        <v>0.48</v>
      </c>
    </row>
    <row r="21" spans="1:16" ht="20.100000000000001" customHeight="1">
      <c r="A21" s="36">
        <v>1</v>
      </c>
      <c r="B21" s="98" t="s">
        <v>63</v>
      </c>
      <c r="C21" s="52" t="s">
        <v>20</v>
      </c>
      <c r="D21" s="73">
        <v>30</v>
      </c>
      <c r="E21" s="39">
        <v>2.2999999999999998</v>
      </c>
      <c r="F21" s="39">
        <v>0.20000000000000004</v>
      </c>
      <c r="G21" s="39">
        <v>14.8</v>
      </c>
      <c r="H21" s="39">
        <v>70.5</v>
      </c>
      <c r="I21" s="39">
        <v>0</v>
      </c>
      <c r="J21" s="39">
        <v>0</v>
      </c>
      <c r="K21" s="39">
        <v>0</v>
      </c>
      <c r="L21" s="39">
        <v>0.3</v>
      </c>
      <c r="M21" s="39">
        <v>6</v>
      </c>
      <c r="N21" s="39">
        <v>19.5</v>
      </c>
      <c r="O21" s="39">
        <v>4.2</v>
      </c>
      <c r="P21" s="39">
        <v>0.3</v>
      </c>
    </row>
    <row r="22" spans="1:16" ht="20.100000000000001" customHeight="1">
      <c r="B22" s="98" t="s">
        <v>64</v>
      </c>
      <c r="C22" s="52" t="s">
        <v>21</v>
      </c>
      <c r="D22" s="99">
        <v>40</v>
      </c>
      <c r="E22" s="39">
        <v>1.95</v>
      </c>
      <c r="F22" s="39">
        <v>0.375</v>
      </c>
      <c r="G22" s="39">
        <v>11.85</v>
      </c>
      <c r="H22" s="39">
        <v>59.4</v>
      </c>
      <c r="I22" s="39">
        <v>7.4999999999999997E-2</v>
      </c>
      <c r="J22" s="39">
        <v>0</v>
      </c>
      <c r="K22" s="39">
        <v>0</v>
      </c>
      <c r="L22" s="39">
        <v>0.45</v>
      </c>
      <c r="M22" s="39">
        <v>8.6999999999999993</v>
      </c>
      <c r="N22" s="39">
        <v>45</v>
      </c>
      <c r="O22" s="39">
        <v>14.1</v>
      </c>
      <c r="P22" s="39">
        <v>1.2</v>
      </c>
    </row>
    <row r="23" spans="1:16" ht="33" customHeight="1">
      <c r="A23" s="36">
        <v>1</v>
      </c>
      <c r="B23" s="98"/>
      <c r="C23" s="52" t="s">
        <v>149</v>
      </c>
      <c r="D23" s="73">
        <v>50</v>
      </c>
      <c r="E23" s="39">
        <v>2</v>
      </c>
      <c r="F23" s="39">
        <v>6</v>
      </c>
      <c r="G23" s="39">
        <v>14.750000000000002</v>
      </c>
      <c r="H23" s="39">
        <v>121</v>
      </c>
      <c r="I23" s="39">
        <v>0.5</v>
      </c>
      <c r="J23" s="39">
        <v>1.25</v>
      </c>
      <c r="K23" s="39">
        <v>0.5</v>
      </c>
      <c r="L23" s="39">
        <v>0.75</v>
      </c>
      <c r="M23" s="39">
        <v>9.125</v>
      </c>
      <c r="N23" s="39">
        <v>31.874999999999996</v>
      </c>
      <c r="O23" s="39">
        <v>131.25</v>
      </c>
      <c r="P23" s="39">
        <v>2.25</v>
      </c>
    </row>
    <row r="24" spans="1:16" ht="20.100000000000001" customHeight="1">
      <c r="A24" s="36">
        <v>1</v>
      </c>
      <c r="B24" s="98"/>
      <c r="C24" s="98" t="s">
        <v>18</v>
      </c>
      <c r="D24" s="99"/>
      <c r="E24" s="98">
        <v>34.283000000000001</v>
      </c>
      <c r="F24" s="100">
        <v>35.308999999999997</v>
      </c>
      <c r="G24" s="100">
        <v>145.64546153846155</v>
      </c>
      <c r="H24" s="100">
        <v>987.02800000000002</v>
      </c>
      <c r="I24" s="100">
        <v>1.2539230769230769</v>
      </c>
      <c r="J24" s="100">
        <v>28.812884615384615</v>
      </c>
      <c r="K24" s="100">
        <v>48.844999999999999</v>
      </c>
      <c r="L24" s="100">
        <v>11.916230769230769</v>
      </c>
      <c r="M24" s="100">
        <v>162.11276923076923</v>
      </c>
      <c r="N24" s="100">
        <v>568.3927692307692</v>
      </c>
      <c r="O24" s="100">
        <v>584.48523076923072</v>
      </c>
      <c r="P24" s="100">
        <v>15.466307692307693</v>
      </c>
    </row>
    <row r="25" spans="1:16" ht="20.100000000000001" hidden="1" customHeight="1">
      <c r="B25" s="98"/>
      <c r="C25" s="98"/>
      <c r="D25" s="99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</row>
    <row r="26" spans="1:16" ht="20.100000000000001" customHeight="1">
      <c r="B26" s="98"/>
      <c r="C26" s="98" t="s">
        <v>22</v>
      </c>
      <c r="D26" s="99"/>
      <c r="E26" s="53">
        <v>51.363</v>
      </c>
      <c r="F26" s="105">
        <v>59.928999999999995</v>
      </c>
      <c r="G26" s="105">
        <v>250.24546153846154</v>
      </c>
      <c r="H26" s="105">
        <v>1682.4880000000001</v>
      </c>
      <c r="I26" s="105">
        <v>1.4699230769230769</v>
      </c>
      <c r="J26" s="105">
        <v>28.892884615384613</v>
      </c>
      <c r="K26" s="105">
        <v>50.004999999999995</v>
      </c>
      <c r="L26" s="105">
        <v>75.67623076923077</v>
      </c>
      <c r="M26" s="105">
        <v>309.01276923076921</v>
      </c>
      <c r="N26" s="105">
        <v>664.79276923076918</v>
      </c>
      <c r="O26" s="105">
        <v>729.8852307692307</v>
      </c>
      <c r="P26" s="105">
        <v>17.826307692307694</v>
      </c>
    </row>
    <row r="27" spans="1:16" s="50" customFormat="1" ht="15" customHeight="1">
      <c r="B27" s="57"/>
      <c r="C27" s="57"/>
      <c r="D27" s="63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</row>
    <row r="28" spans="1:16" s="50" customFormat="1" ht="20.100000000000001" customHeight="1">
      <c r="B28" s="55" t="s">
        <v>128</v>
      </c>
      <c r="C28" s="54"/>
      <c r="D28" s="63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</row>
    <row r="29" spans="1:16" s="50" customFormat="1" ht="20.100000000000001" customHeight="1">
      <c r="B29" s="55" t="s">
        <v>126</v>
      </c>
      <c r="C29" s="54"/>
      <c r="D29" s="63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</row>
    <row r="30" spans="1:16" s="50" customFormat="1" ht="20.100000000000001" customHeight="1">
      <c r="B30" s="55" t="s">
        <v>255</v>
      </c>
      <c r="C30" s="54"/>
      <c r="D30" s="63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</row>
    <row r="31" spans="1:16" s="50" customFormat="1" ht="11.25" customHeight="1">
      <c r="B31" s="57"/>
      <c r="C31" s="57"/>
      <c r="D31" s="63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</row>
    <row r="32" spans="1:16" s="50" customFormat="1" ht="41.25" customHeight="1">
      <c r="B32" s="111" t="s">
        <v>0</v>
      </c>
      <c r="C32" s="111" t="s">
        <v>1</v>
      </c>
      <c r="D32" s="113" t="s">
        <v>2</v>
      </c>
      <c r="E32" s="110" t="s">
        <v>3</v>
      </c>
      <c r="F32" s="110"/>
      <c r="G32" s="110"/>
      <c r="H32" s="110" t="s">
        <v>4</v>
      </c>
      <c r="I32" s="110" t="s">
        <v>5</v>
      </c>
      <c r="J32" s="110"/>
      <c r="K32" s="110"/>
      <c r="L32" s="110"/>
      <c r="M32" s="110" t="s">
        <v>6</v>
      </c>
      <c r="N32" s="110"/>
      <c r="O32" s="110"/>
      <c r="P32" s="110"/>
    </row>
    <row r="33" spans="1:16" s="50" customFormat="1" ht="41.25" customHeight="1">
      <c r="B33" s="111"/>
      <c r="C33" s="111"/>
      <c r="D33" s="113"/>
      <c r="E33" s="53" t="s">
        <v>7</v>
      </c>
      <c r="F33" s="53" t="s">
        <v>8</v>
      </c>
      <c r="G33" s="53" t="s">
        <v>9</v>
      </c>
      <c r="H33" s="110"/>
      <c r="I33" s="53" t="s">
        <v>127</v>
      </c>
      <c r="J33" s="53" t="s">
        <v>10</v>
      </c>
      <c r="K33" s="53" t="s">
        <v>11</v>
      </c>
      <c r="L33" s="53" t="s">
        <v>12</v>
      </c>
      <c r="M33" s="53" t="s">
        <v>13</v>
      </c>
      <c r="N33" s="53" t="s">
        <v>14</v>
      </c>
      <c r="O33" s="53" t="s">
        <v>15</v>
      </c>
      <c r="P33" s="53" t="s">
        <v>16</v>
      </c>
    </row>
    <row r="34" spans="1:16" ht="20.100000000000001" customHeight="1">
      <c r="A34" s="36">
        <v>2</v>
      </c>
      <c r="B34" s="110" t="s">
        <v>17</v>
      </c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</row>
    <row r="35" spans="1:16" ht="39.950000000000003" customHeight="1">
      <c r="A35" s="36">
        <v>2</v>
      </c>
      <c r="B35" s="107" t="s">
        <v>146</v>
      </c>
      <c r="C35" s="52" t="s">
        <v>246</v>
      </c>
      <c r="D35" s="108" t="s">
        <v>259</v>
      </c>
      <c r="E35" s="38">
        <v>13.324999999999999</v>
      </c>
      <c r="F35" s="38">
        <v>17.425000000000001</v>
      </c>
      <c r="G35" s="38">
        <v>24.6</v>
      </c>
      <c r="H35" s="38">
        <v>253.79</v>
      </c>
      <c r="I35" s="38">
        <v>8.199999999999999E-2</v>
      </c>
      <c r="J35" s="38">
        <v>0.55349999999999999</v>
      </c>
      <c r="K35" s="38">
        <v>4.0999999999999995E-2</v>
      </c>
      <c r="L35" s="38">
        <v>6.1499999999999992E-2</v>
      </c>
      <c r="M35" s="38">
        <v>117.875</v>
      </c>
      <c r="N35" s="38">
        <v>126.075</v>
      </c>
      <c r="O35" s="38">
        <v>27.675000000000001</v>
      </c>
      <c r="P35" s="38">
        <v>0.61499999999999999</v>
      </c>
    </row>
    <row r="36" spans="1:16" ht="24" customHeight="1">
      <c r="B36" s="107" t="s">
        <v>113</v>
      </c>
      <c r="C36" s="52" t="s">
        <v>23</v>
      </c>
      <c r="D36" s="108">
        <v>40</v>
      </c>
      <c r="E36" s="38">
        <v>3.2</v>
      </c>
      <c r="F36" s="38">
        <v>0.1</v>
      </c>
      <c r="G36" s="38">
        <v>21.2</v>
      </c>
      <c r="H36" s="38">
        <v>108</v>
      </c>
      <c r="I36" s="38">
        <v>0.08</v>
      </c>
      <c r="J36" s="38">
        <v>1.6</v>
      </c>
      <c r="K36" s="38">
        <v>0</v>
      </c>
      <c r="L36" s="38">
        <v>0</v>
      </c>
      <c r="M36" s="38">
        <v>15.2</v>
      </c>
      <c r="N36" s="38">
        <v>52</v>
      </c>
      <c r="O36" s="38">
        <v>10.4</v>
      </c>
      <c r="P36" s="38">
        <v>1</v>
      </c>
    </row>
    <row r="37" spans="1:16" ht="21" customHeight="1">
      <c r="B37" s="107" t="s">
        <v>253</v>
      </c>
      <c r="C37" s="52" t="s">
        <v>252</v>
      </c>
      <c r="D37" s="108">
        <v>20</v>
      </c>
      <c r="E37" s="38">
        <v>4.6399999999999997</v>
      </c>
      <c r="F37" s="38">
        <v>5.9</v>
      </c>
      <c r="G37" s="38">
        <v>0</v>
      </c>
      <c r="H37" s="38">
        <v>71.66</v>
      </c>
      <c r="I37" s="38">
        <v>0</v>
      </c>
      <c r="J37" s="38">
        <v>0.14000000000000001</v>
      </c>
      <c r="K37" s="38">
        <v>5.2000000000000005E-2</v>
      </c>
      <c r="L37" s="38">
        <v>0.1</v>
      </c>
      <c r="M37" s="38">
        <v>176</v>
      </c>
      <c r="N37" s="38">
        <v>100</v>
      </c>
      <c r="O37" s="38">
        <v>7</v>
      </c>
      <c r="P37" s="38">
        <v>0.2</v>
      </c>
    </row>
    <row r="38" spans="1:16" ht="33" customHeight="1">
      <c r="A38" s="36">
        <v>2</v>
      </c>
      <c r="B38" s="107"/>
      <c r="C38" s="52" t="s">
        <v>192</v>
      </c>
      <c r="D38" s="108">
        <v>150</v>
      </c>
      <c r="E38" s="38">
        <v>1.3999999999999997</v>
      </c>
      <c r="F38" s="38">
        <v>0.20000000000000004</v>
      </c>
      <c r="G38" s="38">
        <v>14.3</v>
      </c>
      <c r="H38" s="38">
        <v>67.5</v>
      </c>
      <c r="I38" s="38">
        <v>5.9999999999999991E-2</v>
      </c>
      <c r="J38" s="38">
        <v>15</v>
      </c>
      <c r="K38" s="38">
        <v>0</v>
      </c>
      <c r="L38" s="38">
        <v>1.7</v>
      </c>
      <c r="M38" s="38">
        <v>30</v>
      </c>
      <c r="N38" s="38">
        <v>51</v>
      </c>
      <c r="O38" s="38">
        <v>24</v>
      </c>
      <c r="P38" s="38">
        <v>0.9</v>
      </c>
    </row>
    <row r="39" spans="1:16" ht="20.100000000000001" customHeight="1">
      <c r="A39" s="36">
        <v>2</v>
      </c>
      <c r="B39" s="98" t="s">
        <v>68</v>
      </c>
      <c r="C39" s="52" t="s">
        <v>57</v>
      </c>
      <c r="D39" s="48">
        <v>200</v>
      </c>
      <c r="E39" s="39">
        <v>4.08</v>
      </c>
      <c r="F39" s="39">
        <v>3.54</v>
      </c>
      <c r="G39" s="39">
        <v>17.579999999999998</v>
      </c>
      <c r="H39" s="39">
        <v>118.52</v>
      </c>
      <c r="I39" s="39">
        <v>0.06</v>
      </c>
      <c r="J39" s="39">
        <v>1.58</v>
      </c>
      <c r="K39" s="39">
        <v>0.02</v>
      </c>
      <c r="L39" s="39">
        <v>0</v>
      </c>
      <c r="M39" s="39">
        <v>152.22</v>
      </c>
      <c r="N39" s="39">
        <v>124.56</v>
      </c>
      <c r="O39" s="39">
        <v>21.34</v>
      </c>
      <c r="P39" s="39">
        <v>0.48</v>
      </c>
    </row>
    <row r="40" spans="1:16" ht="19.899999999999999" hidden="1" customHeight="1">
      <c r="B40" s="98"/>
      <c r="C40" s="52"/>
      <c r="D40" s="48"/>
      <c r="E40" s="39">
        <v>0</v>
      </c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</row>
    <row r="41" spans="1:16" ht="19.899999999999999" hidden="1" customHeight="1">
      <c r="B41" s="98"/>
      <c r="C41" s="52"/>
      <c r="D41" s="89"/>
      <c r="E41" s="39">
        <v>0</v>
      </c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</row>
    <row r="42" spans="1:16" ht="20.100000000000001" customHeight="1">
      <c r="A42" s="36">
        <v>2</v>
      </c>
      <c r="B42" s="98"/>
      <c r="C42" s="53" t="s">
        <v>18</v>
      </c>
      <c r="D42" s="48"/>
      <c r="E42" s="53">
        <f>SUM(E35:E41)</f>
        <v>26.644999999999996</v>
      </c>
      <c r="F42" s="107">
        <f t="shared" ref="F42:P42" si="0">SUM(F35:F41)</f>
        <v>27.165000000000003</v>
      </c>
      <c r="G42" s="107">
        <f t="shared" si="0"/>
        <v>77.679999999999993</v>
      </c>
      <c r="H42" s="107">
        <f t="shared" si="0"/>
        <v>619.46999999999991</v>
      </c>
      <c r="I42" s="107">
        <f t="shared" si="0"/>
        <v>0.28199999999999997</v>
      </c>
      <c r="J42" s="107">
        <f t="shared" si="0"/>
        <v>18.8735</v>
      </c>
      <c r="K42" s="107">
        <f t="shared" si="0"/>
        <v>0.113</v>
      </c>
      <c r="L42" s="107">
        <f t="shared" si="0"/>
        <v>1.8614999999999999</v>
      </c>
      <c r="M42" s="107">
        <f t="shared" si="0"/>
        <v>491.29499999999996</v>
      </c>
      <c r="N42" s="107">
        <f t="shared" si="0"/>
        <v>453.63499999999999</v>
      </c>
      <c r="O42" s="107">
        <f t="shared" si="0"/>
        <v>90.415000000000006</v>
      </c>
      <c r="P42" s="107">
        <f t="shared" si="0"/>
        <v>3.1949999999999998</v>
      </c>
    </row>
    <row r="43" spans="1:16" ht="20.100000000000001" customHeight="1">
      <c r="A43" s="36">
        <v>2</v>
      </c>
      <c r="B43" s="110" t="s">
        <v>19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</row>
    <row r="44" spans="1:16" ht="24.75" customHeight="1">
      <c r="A44" s="36">
        <v>2</v>
      </c>
      <c r="B44" s="53" t="s">
        <v>194</v>
      </c>
      <c r="C44" s="52" t="s">
        <v>193</v>
      </c>
      <c r="D44" s="48">
        <v>100</v>
      </c>
      <c r="E44" s="41">
        <v>0.5</v>
      </c>
      <c r="F44" s="42">
        <v>1.8000000000000002E-2</v>
      </c>
      <c r="G44" s="41">
        <v>0.37800000000000006</v>
      </c>
      <c r="H44" s="41">
        <v>8.0534999999999997</v>
      </c>
      <c r="I44" s="42">
        <v>3.6816000000000004</v>
      </c>
      <c r="J44" s="42">
        <v>8.6400000000000005E-2</v>
      </c>
      <c r="K44" s="41">
        <v>5.4000000000000003E-3</v>
      </c>
      <c r="L44" s="41">
        <v>1.0800000000000001E-2</v>
      </c>
      <c r="M44" s="42">
        <v>0.37080000000000007</v>
      </c>
      <c r="N44" s="42">
        <v>1.0712000000000002</v>
      </c>
      <c r="O44" s="41">
        <v>0.54080000000000006</v>
      </c>
      <c r="P44" s="41">
        <v>0.182</v>
      </c>
    </row>
    <row r="45" spans="1:16" ht="37.5" customHeight="1">
      <c r="B45" s="53" t="s">
        <v>195</v>
      </c>
      <c r="C45" s="52" t="s">
        <v>247</v>
      </c>
      <c r="D45" s="48" t="s">
        <v>258</v>
      </c>
      <c r="E45" s="38">
        <v>2.4700000000000002</v>
      </c>
      <c r="F45" s="38">
        <v>9.1</v>
      </c>
      <c r="G45" s="38">
        <v>9.23</v>
      </c>
      <c r="H45" s="38">
        <v>134.94</v>
      </c>
      <c r="I45" s="38">
        <v>1.3000000000000001E-2</v>
      </c>
      <c r="J45" s="38">
        <v>11.57</v>
      </c>
      <c r="K45" s="38">
        <v>26</v>
      </c>
      <c r="L45" s="38">
        <v>2.4700000000000002</v>
      </c>
      <c r="M45" s="38">
        <v>72.540000000000006</v>
      </c>
      <c r="N45" s="38">
        <v>61.62</v>
      </c>
      <c r="O45" s="38">
        <v>23.92</v>
      </c>
      <c r="P45" s="38">
        <v>0.78</v>
      </c>
    </row>
    <row r="46" spans="1:16" ht="14.45" hidden="1" customHeight="1">
      <c r="B46" s="53"/>
      <c r="C46" s="52"/>
      <c r="D46" s="48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</row>
    <row r="47" spans="1:16" ht="16.149999999999999" hidden="1" customHeight="1">
      <c r="B47" s="53"/>
      <c r="C47" s="52"/>
      <c r="D47" s="48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5"/>
    </row>
    <row r="48" spans="1:16" ht="20.100000000000001" customHeight="1">
      <c r="B48" s="53" t="s">
        <v>196</v>
      </c>
      <c r="C48" s="52" t="s">
        <v>197</v>
      </c>
      <c r="D48" s="73">
        <v>100</v>
      </c>
      <c r="E48" s="46">
        <v>12.8</v>
      </c>
      <c r="F48" s="46">
        <v>18.3</v>
      </c>
      <c r="G48" s="46">
        <v>7.9</v>
      </c>
      <c r="H48" s="46">
        <v>300.7</v>
      </c>
      <c r="I48" s="46">
        <v>0.1</v>
      </c>
      <c r="J48" s="46">
        <v>1.2</v>
      </c>
      <c r="K48" s="46">
        <v>0</v>
      </c>
      <c r="L48" s="46">
        <v>3.3</v>
      </c>
      <c r="M48" s="46">
        <v>32.6</v>
      </c>
      <c r="N48" s="46">
        <v>167.3</v>
      </c>
      <c r="O48" s="46">
        <v>23.2</v>
      </c>
      <c r="P48" s="46">
        <v>1.9</v>
      </c>
    </row>
    <row r="49" spans="1:16" ht="20.100000000000001" customHeight="1">
      <c r="A49" s="36">
        <v>2</v>
      </c>
      <c r="B49" s="53" t="s">
        <v>186</v>
      </c>
      <c r="C49" s="52" t="s">
        <v>185</v>
      </c>
      <c r="D49" s="48">
        <v>180</v>
      </c>
      <c r="E49" s="46">
        <v>10.295999999999999</v>
      </c>
      <c r="F49" s="46">
        <v>6.9479999999999995</v>
      </c>
      <c r="G49" s="46">
        <v>46.223999999999997</v>
      </c>
      <c r="H49" s="46">
        <v>288.57599999999996</v>
      </c>
      <c r="I49" s="46">
        <v>0.28800000000000003</v>
      </c>
      <c r="J49" s="46">
        <v>0</v>
      </c>
      <c r="K49" s="46">
        <v>1.8000000000000002E-2</v>
      </c>
      <c r="L49" s="46">
        <v>0.72</v>
      </c>
      <c r="M49" s="46">
        <v>18.468</v>
      </c>
      <c r="N49" s="46">
        <v>243.99000000000004</v>
      </c>
      <c r="O49" s="46">
        <v>162.57599999999999</v>
      </c>
      <c r="P49" s="46">
        <v>5.58</v>
      </c>
    </row>
    <row r="50" spans="1:16" ht="20.100000000000001" customHeight="1">
      <c r="A50" s="36">
        <v>2</v>
      </c>
      <c r="B50" s="53" t="s">
        <v>66</v>
      </c>
      <c r="C50" s="52" t="s">
        <v>67</v>
      </c>
      <c r="D50" s="73">
        <v>200</v>
      </c>
      <c r="E50" s="46">
        <v>0.66</v>
      </c>
      <c r="F50" s="46">
        <v>0.1</v>
      </c>
      <c r="G50" s="46">
        <v>32.020000000000003</v>
      </c>
      <c r="H50" s="46">
        <v>131.52000000000001</v>
      </c>
      <c r="I50" s="46">
        <v>0</v>
      </c>
      <c r="J50" s="46">
        <v>0.02</v>
      </c>
      <c r="K50" s="46">
        <v>0.68</v>
      </c>
      <c r="L50" s="46">
        <v>0.5</v>
      </c>
      <c r="M50" s="46">
        <v>32.479999999999997</v>
      </c>
      <c r="N50" s="46">
        <v>17.46</v>
      </c>
      <c r="O50" s="46">
        <v>23.44</v>
      </c>
      <c r="P50" s="46">
        <v>0.7</v>
      </c>
    </row>
    <row r="51" spans="1:16" ht="20.100000000000001" customHeight="1">
      <c r="A51" s="36">
        <v>2</v>
      </c>
      <c r="B51" s="53" t="s">
        <v>63</v>
      </c>
      <c r="C51" s="52" t="s">
        <v>20</v>
      </c>
      <c r="D51" s="48">
        <v>40</v>
      </c>
      <c r="E51" s="46">
        <v>3.0666666666666664</v>
      </c>
      <c r="F51" s="39">
        <v>0.26666666666666672</v>
      </c>
      <c r="G51" s="39">
        <v>19.733333333333334</v>
      </c>
      <c r="H51" s="39">
        <v>94</v>
      </c>
      <c r="I51" s="39">
        <v>0</v>
      </c>
      <c r="J51" s="39">
        <v>0</v>
      </c>
      <c r="K51" s="39">
        <v>0</v>
      </c>
      <c r="L51" s="39">
        <v>0.4</v>
      </c>
      <c r="M51" s="39">
        <v>8</v>
      </c>
      <c r="N51" s="39">
        <v>26</v>
      </c>
      <c r="O51" s="39">
        <v>5.6000000000000014</v>
      </c>
      <c r="P51" s="39">
        <v>0.4</v>
      </c>
    </row>
    <row r="52" spans="1:16" ht="20.100000000000001" customHeight="1">
      <c r="A52" s="36">
        <v>2</v>
      </c>
      <c r="B52" s="53" t="s">
        <v>64</v>
      </c>
      <c r="C52" s="52" t="s">
        <v>21</v>
      </c>
      <c r="D52" s="48">
        <v>50</v>
      </c>
      <c r="E52" s="46">
        <v>3.25</v>
      </c>
      <c r="F52" s="38">
        <v>0.625</v>
      </c>
      <c r="G52" s="38">
        <v>19.75</v>
      </c>
      <c r="H52" s="38">
        <v>99</v>
      </c>
      <c r="I52" s="38">
        <v>0.125</v>
      </c>
      <c r="J52" s="38">
        <v>0</v>
      </c>
      <c r="K52" s="38">
        <v>0</v>
      </c>
      <c r="L52" s="38">
        <v>0.75</v>
      </c>
      <c r="M52" s="38">
        <v>14.499999999999998</v>
      </c>
      <c r="N52" s="38">
        <v>75</v>
      </c>
      <c r="O52" s="38">
        <v>23.5</v>
      </c>
      <c r="P52" s="38">
        <v>2</v>
      </c>
    </row>
    <row r="53" spans="1:16" ht="20.100000000000001" hidden="1" customHeight="1">
      <c r="B53" s="53"/>
      <c r="C53" s="53"/>
      <c r="D53" s="48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</row>
    <row r="54" spans="1:16" ht="20.100000000000001" hidden="1" customHeight="1"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</row>
    <row r="55" spans="1:16" ht="39" hidden="1" customHeight="1">
      <c r="B55" s="53"/>
      <c r="C55" s="59"/>
      <c r="D55" s="49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</row>
    <row r="56" spans="1:16" ht="20.100000000000001" hidden="1" customHeight="1">
      <c r="B56" s="59"/>
      <c r="C56" s="59"/>
      <c r="D56" s="49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</row>
    <row r="57" spans="1:16" ht="20.100000000000001" hidden="1" customHeight="1">
      <c r="B57" s="59"/>
      <c r="C57" s="59"/>
      <c r="D57" s="49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</row>
    <row r="58" spans="1:16" ht="20.100000000000001" customHeight="1">
      <c r="A58" s="36">
        <v>2</v>
      </c>
      <c r="B58" s="39"/>
      <c r="C58" s="53" t="s">
        <v>18</v>
      </c>
      <c r="D58" s="48"/>
      <c r="E58" s="53">
        <v>33.042666666666669</v>
      </c>
      <c r="F58" s="96">
        <v>35.357666666666667</v>
      </c>
      <c r="G58" s="96">
        <v>135.23533333333336</v>
      </c>
      <c r="H58" s="96">
        <v>1056.7894999999999</v>
      </c>
      <c r="I58" s="96">
        <v>4.2076000000000002</v>
      </c>
      <c r="J58" s="96">
        <v>12.876399999999999</v>
      </c>
      <c r="K58" s="96">
        <v>26.703400000000002</v>
      </c>
      <c r="L58" s="96">
        <v>8.1508000000000003</v>
      </c>
      <c r="M58" s="96">
        <v>178.95880000000002</v>
      </c>
      <c r="N58" s="96">
        <v>592.44119999999998</v>
      </c>
      <c r="O58" s="96">
        <v>262.77679999999998</v>
      </c>
      <c r="P58" s="96">
        <v>11.542</v>
      </c>
    </row>
    <row r="59" spans="1:16" ht="20.100000000000001" hidden="1" customHeight="1">
      <c r="B59" s="39"/>
      <c r="C59" s="100"/>
      <c r="D59" s="101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</row>
    <row r="60" spans="1:16" ht="20.100000000000001" hidden="1" customHeight="1">
      <c r="B60" s="39"/>
      <c r="C60" s="100"/>
      <c r="D60" s="101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</row>
    <row r="61" spans="1:16" ht="20.100000000000001" customHeight="1">
      <c r="A61" s="36">
        <v>2</v>
      </c>
      <c r="B61" s="39"/>
      <c r="C61" s="53" t="s">
        <v>24</v>
      </c>
      <c r="D61" s="48"/>
      <c r="E61" s="53">
        <f>E58+E42</f>
        <v>59.687666666666665</v>
      </c>
      <c r="F61" s="107">
        <f t="shared" ref="F61:P61" si="1">F58+F42</f>
        <v>62.522666666666666</v>
      </c>
      <c r="G61" s="107">
        <f t="shared" si="1"/>
        <v>212.91533333333336</v>
      </c>
      <c r="H61" s="107">
        <f t="shared" si="1"/>
        <v>1676.2594999999997</v>
      </c>
      <c r="I61" s="107">
        <f t="shared" si="1"/>
        <v>4.4896000000000003</v>
      </c>
      <c r="J61" s="107">
        <f t="shared" si="1"/>
        <v>31.749899999999997</v>
      </c>
      <c r="K61" s="107">
        <f t="shared" si="1"/>
        <v>26.816400000000002</v>
      </c>
      <c r="L61" s="107">
        <f t="shared" si="1"/>
        <v>10.0123</v>
      </c>
      <c r="M61" s="107">
        <f t="shared" si="1"/>
        <v>670.25379999999996</v>
      </c>
      <c r="N61" s="107">
        <f t="shared" si="1"/>
        <v>1046.0762</v>
      </c>
      <c r="O61" s="107">
        <f t="shared" si="1"/>
        <v>353.1918</v>
      </c>
      <c r="P61" s="107">
        <f t="shared" si="1"/>
        <v>14.737</v>
      </c>
    </row>
    <row r="62" spans="1:16" s="50" customFormat="1" ht="20.100000000000001" customHeight="1">
      <c r="B62" s="57"/>
      <c r="C62" s="57"/>
      <c r="D62" s="63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</row>
    <row r="63" spans="1:16" s="50" customFormat="1" ht="20.100000000000001" customHeight="1">
      <c r="B63" s="55" t="s">
        <v>129</v>
      </c>
      <c r="C63" s="54"/>
      <c r="D63" s="63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</row>
    <row r="64" spans="1:16" s="50" customFormat="1" ht="20.100000000000001" customHeight="1">
      <c r="B64" s="55" t="s">
        <v>126</v>
      </c>
      <c r="C64" s="54"/>
      <c r="D64" s="63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</row>
    <row r="65" spans="1:16" s="50" customFormat="1" ht="20.100000000000001" customHeight="1">
      <c r="B65" s="55" t="s">
        <v>256</v>
      </c>
      <c r="C65" s="54"/>
      <c r="D65" s="63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</row>
    <row r="66" spans="1:16" s="50" customFormat="1" ht="20.100000000000001" customHeight="1">
      <c r="B66" s="57"/>
      <c r="C66" s="57"/>
      <c r="D66" s="63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</row>
    <row r="67" spans="1:16" s="50" customFormat="1" ht="42.75" customHeight="1">
      <c r="B67" s="111" t="s">
        <v>0</v>
      </c>
      <c r="C67" s="111" t="s">
        <v>1</v>
      </c>
      <c r="D67" s="113" t="s">
        <v>2</v>
      </c>
      <c r="E67" s="110" t="s">
        <v>3</v>
      </c>
      <c r="F67" s="110"/>
      <c r="G67" s="110"/>
      <c r="H67" s="110" t="s">
        <v>4</v>
      </c>
      <c r="I67" s="110" t="s">
        <v>5</v>
      </c>
      <c r="J67" s="110"/>
      <c r="K67" s="110"/>
      <c r="L67" s="110"/>
      <c r="M67" s="110" t="s">
        <v>6</v>
      </c>
      <c r="N67" s="110"/>
      <c r="O67" s="110"/>
      <c r="P67" s="110"/>
    </row>
    <row r="68" spans="1:16" s="50" customFormat="1" ht="38.25" customHeight="1">
      <c r="B68" s="111"/>
      <c r="C68" s="111"/>
      <c r="D68" s="113"/>
      <c r="E68" s="53" t="s">
        <v>7</v>
      </c>
      <c r="F68" s="53" t="s">
        <v>8</v>
      </c>
      <c r="G68" s="53" t="s">
        <v>9</v>
      </c>
      <c r="H68" s="110"/>
      <c r="I68" s="53" t="s">
        <v>127</v>
      </c>
      <c r="J68" s="53" t="s">
        <v>10</v>
      </c>
      <c r="K68" s="53" t="s">
        <v>11</v>
      </c>
      <c r="L68" s="53" t="s">
        <v>12</v>
      </c>
      <c r="M68" s="53" t="s">
        <v>13</v>
      </c>
      <c r="N68" s="53" t="s">
        <v>14</v>
      </c>
      <c r="O68" s="53" t="s">
        <v>15</v>
      </c>
      <c r="P68" s="53" t="s">
        <v>16</v>
      </c>
    </row>
    <row r="69" spans="1:16" ht="20.100000000000001" customHeight="1">
      <c r="A69" s="36">
        <v>3</v>
      </c>
      <c r="B69" s="110" t="s">
        <v>17</v>
      </c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10"/>
      <c r="P69" s="110"/>
    </row>
    <row r="70" spans="1:16" ht="34.9" customHeight="1">
      <c r="A70" s="36">
        <v>3</v>
      </c>
      <c r="B70" s="107" t="s">
        <v>191</v>
      </c>
      <c r="C70" s="52" t="s">
        <v>214</v>
      </c>
      <c r="D70" s="108" t="s">
        <v>245</v>
      </c>
      <c r="E70" s="39">
        <v>16.48</v>
      </c>
      <c r="F70" s="39">
        <v>16.48</v>
      </c>
      <c r="G70" s="39">
        <v>38.56</v>
      </c>
      <c r="H70" s="39">
        <v>347.36</v>
      </c>
      <c r="I70" s="39">
        <v>0.08</v>
      </c>
      <c r="J70" s="39">
        <v>16.544</v>
      </c>
      <c r="K70" s="39">
        <v>6.4000000000000001E-2</v>
      </c>
      <c r="L70" s="39">
        <v>0.68799999999999994</v>
      </c>
      <c r="M70" s="39">
        <v>140.14400000000001</v>
      </c>
      <c r="N70" s="39">
        <v>200.28800000000004</v>
      </c>
      <c r="O70" s="39">
        <v>30.495999999999999</v>
      </c>
      <c r="P70" s="39">
        <v>1.44</v>
      </c>
    </row>
    <row r="71" spans="1:16" ht="35.25" customHeight="1">
      <c r="A71" s="36">
        <v>3</v>
      </c>
      <c r="B71" s="107"/>
      <c r="C71" s="52" t="s">
        <v>25</v>
      </c>
      <c r="D71" s="108">
        <v>65</v>
      </c>
      <c r="E71" s="39">
        <v>3.9</v>
      </c>
      <c r="F71" s="39">
        <v>3.0550000000000002</v>
      </c>
      <c r="G71" s="39">
        <v>18.07</v>
      </c>
      <c r="H71" s="39">
        <v>110.5</v>
      </c>
      <c r="I71" s="39">
        <v>3.9E-2</v>
      </c>
      <c r="J71" s="39">
        <v>0</v>
      </c>
      <c r="K71" s="39">
        <v>6.5000000000000006E-3</v>
      </c>
      <c r="L71" s="39">
        <v>1.3</v>
      </c>
      <c r="M71" s="39">
        <v>10.4</v>
      </c>
      <c r="N71" s="39">
        <v>28.6</v>
      </c>
      <c r="O71" s="39">
        <v>3.9</v>
      </c>
      <c r="P71" s="39">
        <v>0.39</v>
      </c>
    </row>
    <row r="72" spans="1:16" ht="20.100000000000001" customHeight="1">
      <c r="B72" s="92" t="s">
        <v>199</v>
      </c>
      <c r="C72" s="52" t="s">
        <v>200</v>
      </c>
      <c r="D72" s="93" t="s">
        <v>139</v>
      </c>
      <c r="E72" s="38">
        <v>0.14000000000000001</v>
      </c>
      <c r="F72" s="38">
        <v>0.02</v>
      </c>
      <c r="G72" s="38">
        <v>15.2</v>
      </c>
      <c r="H72" s="38">
        <v>61.5</v>
      </c>
      <c r="I72" s="38">
        <v>0</v>
      </c>
      <c r="J72" s="38">
        <v>2.84</v>
      </c>
      <c r="K72" s="38">
        <v>0</v>
      </c>
      <c r="L72" s="38">
        <v>0.02</v>
      </c>
      <c r="M72" s="38">
        <v>14.2</v>
      </c>
      <c r="N72" s="38">
        <v>4.4000000000000004</v>
      </c>
      <c r="O72" s="38">
        <v>2.4</v>
      </c>
      <c r="P72" s="38">
        <v>0.36</v>
      </c>
    </row>
    <row r="73" spans="1:16" ht="20.100000000000001" hidden="1" customHeight="1">
      <c r="A73" s="36">
        <v>3</v>
      </c>
      <c r="B73" s="72">
        <v>0</v>
      </c>
      <c r="C73" s="52">
        <v>0</v>
      </c>
      <c r="D73" s="73"/>
      <c r="E73" s="38">
        <v>0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</row>
    <row r="74" spans="1:16" ht="20.100000000000001" hidden="1" customHeight="1">
      <c r="A74" s="36">
        <v>3</v>
      </c>
      <c r="B74" s="72"/>
      <c r="C74" s="52">
        <v>0</v>
      </c>
      <c r="D74" s="73">
        <v>0</v>
      </c>
      <c r="E74" s="38">
        <v>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  <c r="P74" s="38">
        <v>0</v>
      </c>
    </row>
    <row r="75" spans="1:16" ht="20.100000000000001" customHeight="1">
      <c r="A75" s="36">
        <v>3</v>
      </c>
      <c r="B75" s="53"/>
      <c r="C75" s="53" t="s">
        <v>18</v>
      </c>
      <c r="D75" s="64"/>
      <c r="E75" s="53">
        <f>SUM(E70:E74)</f>
        <v>20.52</v>
      </c>
      <c r="F75" s="107">
        <f t="shared" ref="F75:P75" si="2">SUM(F70:F74)</f>
        <v>19.555</v>
      </c>
      <c r="G75" s="107">
        <f t="shared" si="2"/>
        <v>71.83</v>
      </c>
      <c r="H75" s="107">
        <f t="shared" si="2"/>
        <v>519.36</v>
      </c>
      <c r="I75" s="107">
        <f t="shared" si="2"/>
        <v>0.11899999999999999</v>
      </c>
      <c r="J75" s="107">
        <f t="shared" si="2"/>
        <v>19.384</v>
      </c>
      <c r="K75" s="107">
        <f t="shared" si="2"/>
        <v>7.0500000000000007E-2</v>
      </c>
      <c r="L75" s="107">
        <f t="shared" si="2"/>
        <v>2.008</v>
      </c>
      <c r="M75" s="107">
        <f t="shared" si="2"/>
        <v>164.744</v>
      </c>
      <c r="N75" s="107">
        <f t="shared" si="2"/>
        <v>233.28800000000004</v>
      </c>
      <c r="O75" s="107">
        <f t="shared" si="2"/>
        <v>36.795999999999999</v>
      </c>
      <c r="P75" s="107">
        <f t="shared" si="2"/>
        <v>2.19</v>
      </c>
    </row>
    <row r="76" spans="1:16" ht="20.100000000000001" customHeight="1">
      <c r="A76" s="36">
        <v>3</v>
      </c>
      <c r="B76" s="110" t="s">
        <v>19</v>
      </c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</row>
    <row r="77" spans="1:16" ht="20.100000000000001" customHeight="1">
      <c r="A77" s="36">
        <v>3</v>
      </c>
      <c r="B77" s="53" t="s">
        <v>202</v>
      </c>
      <c r="C77" s="52" t="s">
        <v>201</v>
      </c>
      <c r="D77" s="48">
        <v>100</v>
      </c>
      <c r="E77" s="39">
        <v>0.8</v>
      </c>
      <c r="F77" s="39">
        <v>0.1</v>
      </c>
      <c r="G77" s="39">
        <v>1.7</v>
      </c>
      <c r="H77" s="39">
        <v>10.9</v>
      </c>
      <c r="I77" s="39">
        <v>0.02</v>
      </c>
      <c r="J77" s="39">
        <v>5</v>
      </c>
      <c r="K77" s="39">
        <v>0</v>
      </c>
      <c r="L77" s="39">
        <v>0.1</v>
      </c>
      <c r="M77" s="39">
        <v>23</v>
      </c>
      <c r="N77" s="39">
        <v>24</v>
      </c>
      <c r="O77" s="39">
        <v>14</v>
      </c>
      <c r="P77" s="39">
        <v>0.6</v>
      </c>
    </row>
    <row r="78" spans="1:16" ht="39" customHeight="1">
      <c r="B78" s="53" t="s">
        <v>216</v>
      </c>
      <c r="C78" s="52" t="s">
        <v>215</v>
      </c>
      <c r="D78" s="81">
        <v>250</v>
      </c>
      <c r="E78" s="39">
        <v>2.75</v>
      </c>
      <c r="F78" s="39">
        <v>2.75</v>
      </c>
      <c r="G78" s="39">
        <v>17.5</v>
      </c>
      <c r="H78" s="39">
        <v>118.25</v>
      </c>
      <c r="I78" s="39">
        <v>0</v>
      </c>
      <c r="J78" s="39">
        <v>8.25</v>
      </c>
      <c r="K78" s="39">
        <v>0</v>
      </c>
      <c r="L78" s="39">
        <v>1.25</v>
      </c>
      <c r="M78" s="39">
        <v>29.25</v>
      </c>
      <c r="N78" s="39">
        <v>67.5</v>
      </c>
      <c r="O78" s="39">
        <v>35.5</v>
      </c>
      <c r="P78" s="39">
        <v>1.25</v>
      </c>
    </row>
    <row r="79" spans="1:16" ht="20.100000000000001" customHeight="1">
      <c r="B79" s="53" t="s">
        <v>114</v>
      </c>
      <c r="C79" s="52" t="s">
        <v>56</v>
      </c>
      <c r="D79" s="48">
        <v>100</v>
      </c>
      <c r="E79" s="39">
        <v>17.37</v>
      </c>
      <c r="F79" s="39">
        <v>18.18</v>
      </c>
      <c r="G79" s="39">
        <v>4.32</v>
      </c>
      <c r="H79" s="39">
        <v>258.3</v>
      </c>
      <c r="I79" s="39">
        <v>0.09</v>
      </c>
      <c r="J79" s="39">
        <v>0.36</v>
      </c>
      <c r="K79" s="39">
        <v>0.09</v>
      </c>
      <c r="L79" s="39">
        <v>1.89</v>
      </c>
      <c r="M79" s="39">
        <v>21.96</v>
      </c>
      <c r="N79" s="39">
        <v>147.06</v>
      </c>
      <c r="O79" s="39">
        <v>17.009999999999998</v>
      </c>
      <c r="P79" s="39">
        <v>1.8</v>
      </c>
    </row>
    <row r="80" spans="1:16" ht="20.100000000000001" customHeight="1">
      <c r="B80" s="100" t="s">
        <v>112</v>
      </c>
      <c r="C80" s="52" t="s">
        <v>154</v>
      </c>
      <c r="D80" s="101">
        <v>180</v>
      </c>
      <c r="E80" s="39">
        <v>4.32</v>
      </c>
      <c r="F80" s="39">
        <v>4.8240000000000007</v>
      </c>
      <c r="G80" s="39">
        <v>44.963999999999999</v>
      </c>
      <c r="H80" s="39">
        <v>240.62400000000002</v>
      </c>
      <c r="I80" s="39">
        <v>3.6000000000000004E-2</v>
      </c>
      <c r="J80" s="39">
        <v>0</v>
      </c>
      <c r="K80" s="39">
        <v>23.22</v>
      </c>
      <c r="L80" s="39">
        <v>0.30599999999999999</v>
      </c>
      <c r="M80" s="39">
        <v>7.0920000000000005</v>
      </c>
      <c r="N80" s="39">
        <v>93.366</v>
      </c>
      <c r="O80" s="39">
        <v>30.545999999999999</v>
      </c>
      <c r="P80" s="39">
        <v>0.62999999999999989</v>
      </c>
    </row>
    <row r="81" spans="1:16" ht="20.100000000000001" customHeight="1">
      <c r="A81" s="36">
        <v>3</v>
      </c>
      <c r="B81" s="53" t="s">
        <v>65</v>
      </c>
      <c r="C81" s="52" t="s">
        <v>52</v>
      </c>
      <c r="D81" s="48">
        <v>200</v>
      </c>
      <c r="E81" s="39">
        <v>0.16</v>
      </c>
      <c r="F81" s="39">
        <v>0.16</v>
      </c>
      <c r="G81" s="39">
        <v>27.88</v>
      </c>
      <c r="H81" s="39">
        <v>113.6</v>
      </c>
      <c r="I81" s="39">
        <v>0</v>
      </c>
      <c r="J81" s="39">
        <v>0.02</v>
      </c>
      <c r="K81" s="39">
        <v>0.9</v>
      </c>
      <c r="L81" s="39">
        <v>0.08</v>
      </c>
      <c r="M81" s="39">
        <v>14.18</v>
      </c>
      <c r="N81" s="39">
        <v>5.14</v>
      </c>
      <c r="O81" s="39">
        <v>4.4000000000000004</v>
      </c>
      <c r="P81" s="39">
        <v>0.96</v>
      </c>
    </row>
    <row r="82" spans="1:16" ht="18" customHeight="1">
      <c r="B82" s="80" t="s">
        <v>63</v>
      </c>
      <c r="C82" s="52" t="s">
        <v>20</v>
      </c>
      <c r="D82" s="81">
        <v>40</v>
      </c>
      <c r="E82" s="39">
        <v>3.0666666666666664</v>
      </c>
      <c r="F82" s="39">
        <v>0.26666666666666672</v>
      </c>
      <c r="G82" s="39">
        <v>19.733333333333334</v>
      </c>
      <c r="H82" s="39">
        <v>94</v>
      </c>
      <c r="I82" s="39">
        <v>0</v>
      </c>
      <c r="J82" s="39">
        <v>0</v>
      </c>
      <c r="K82" s="39">
        <v>0</v>
      </c>
      <c r="L82" s="39">
        <v>0.4</v>
      </c>
      <c r="M82" s="39">
        <v>8</v>
      </c>
      <c r="N82" s="39">
        <v>26</v>
      </c>
      <c r="O82" s="39">
        <v>5.6000000000000014</v>
      </c>
      <c r="P82" s="39">
        <v>0.4</v>
      </c>
    </row>
    <row r="83" spans="1:16" ht="20.100000000000001" customHeight="1">
      <c r="B83" s="53" t="s">
        <v>64</v>
      </c>
      <c r="C83" s="52" t="s">
        <v>21</v>
      </c>
      <c r="D83" s="48">
        <v>50</v>
      </c>
      <c r="E83" s="39">
        <v>3.25</v>
      </c>
      <c r="F83" s="39">
        <v>0.625</v>
      </c>
      <c r="G83" s="39">
        <v>19.75</v>
      </c>
      <c r="H83" s="39">
        <v>99</v>
      </c>
      <c r="I83" s="39">
        <v>0.125</v>
      </c>
      <c r="J83" s="39">
        <v>0</v>
      </c>
      <c r="K83" s="39">
        <v>0</v>
      </c>
      <c r="L83" s="39">
        <v>0.75</v>
      </c>
      <c r="M83" s="39">
        <v>14.499999999999998</v>
      </c>
      <c r="N83" s="39">
        <v>75</v>
      </c>
      <c r="O83" s="39">
        <v>23.5</v>
      </c>
      <c r="P83" s="39">
        <v>2</v>
      </c>
    </row>
    <row r="84" spans="1:16" ht="37.9" customHeight="1">
      <c r="A84" s="36">
        <v>3</v>
      </c>
      <c r="B84" s="53"/>
      <c r="C84" s="52" t="s">
        <v>149</v>
      </c>
      <c r="D84" s="48">
        <v>15</v>
      </c>
      <c r="E84" s="39">
        <v>0.6</v>
      </c>
      <c r="F84" s="39">
        <v>1.8</v>
      </c>
      <c r="G84" s="39">
        <v>4.4250000000000007</v>
      </c>
      <c r="H84" s="39">
        <v>36.299999999999997</v>
      </c>
      <c r="I84" s="39">
        <v>0.15</v>
      </c>
      <c r="J84" s="39">
        <v>0.375</v>
      </c>
      <c r="K84" s="39">
        <v>0.15</v>
      </c>
      <c r="L84" s="39">
        <v>0.22500000000000001</v>
      </c>
      <c r="M84" s="39">
        <v>2.7374999999999998</v>
      </c>
      <c r="N84" s="39">
        <v>9.5624999999999982</v>
      </c>
      <c r="O84" s="39">
        <v>39.375</v>
      </c>
      <c r="P84" s="39">
        <v>0.67500000000000004</v>
      </c>
    </row>
    <row r="85" spans="1:16" ht="20.100000000000001" customHeight="1">
      <c r="A85" s="36">
        <v>3</v>
      </c>
      <c r="B85" s="53"/>
      <c r="C85" s="53" t="s">
        <v>18</v>
      </c>
      <c r="D85" s="48"/>
      <c r="E85" s="53">
        <v>32.31666666666667</v>
      </c>
      <c r="F85" s="100">
        <v>28.705666666666669</v>
      </c>
      <c r="G85" s="100">
        <v>140.27233333333334</v>
      </c>
      <c r="H85" s="100">
        <v>970.97400000000005</v>
      </c>
      <c r="I85" s="100">
        <v>0.42100000000000004</v>
      </c>
      <c r="J85" s="100">
        <v>14.004999999999999</v>
      </c>
      <c r="K85" s="100">
        <v>24.359999999999996</v>
      </c>
      <c r="L85" s="100">
        <v>5.0010000000000003</v>
      </c>
      <c r="M85" s="100">
        <v>120.7195</v>
      </c>
      <c r="N85" s="100">
        <v>447.62849999999997</v>
      </c>
      <c r="O85" s="100">
        <v>169.93099999999998</v>
      </c>
      <c r="P85" s="100">
        <v>8.3150000000000013</v>
      </c>
    </row>
    <row r="86" spans="1:16" ht="20.100000000000001" hidden="1" customHeight="1">
      <c r="B86" s="110"/>
      <c r="C86" s="110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0"/>
      <c r="P86" s="110"/>
    </row>
    <row r="87" spans="1:16" ht="20.100000000000001" customHeight="1">
      <c r="A87" s="36">
        <v>3</v>
      </c>
      <c r="B87" s="53"/>
      <c r="C87" s="53" t="s">
        <v>27</v>
      </c>
      <c r="D87" s="48"/>
      <c r="E87" s="53">
        <f>E85+E75</f>
        <v>52.836666666666673</v>
      </c>
      <c r="F87" s="107">
        <f t="shared" ref="F87:P87" si="3">F85+F75</f>
        <v>48.260666666666665</v>
      </c>
      <c r="G87" s="107">
        <f t="shared" si="3"/>
        <v>212.10233333333332</v>
      </c>
      <c r="H87" s="107">
        <f t="shared" si="3"/>
        <v>1490.3340000000001</v>
      </c>
      <c r="I87" s="107">
        <f t="shared" si="3"/>
        <v>0.54</v>
      </c>
      <c r="J87" s="107">
        <f t="shared" si="3"/>
        <v>33.388999999999996</v>
      </c>
      <c r="K87" s="107">
        <f t="shared" si="3"/>
        <v>24.430499999999995</v>
      </c>
      <c r="L87" s="107">
        <f t="shared" si="3"/>
        <v>7.0090000000000003</v>
      </c>
      <c r="M87" s="107">
        <f t="shared" si="3"/>
        <v>285.46350000000001</v>
      </c>
      <c r="N87" s="107">
        <f t="shared" si="3"/>
        <v>680.91650000000004</v>
      </c>
      <c r="O87" s="107">
        <f t="shared" si="3"/>
        <v>206.72699999999998</v>
      </c>
      <c r="P87" s="107">
        <f t="shared" si="3"/>
        <v>10.505000000000001</v>
      </c>
    </row>
    <row r="88" spans="1:16" s="50" customFormat="1" ht="20.100000000000001" customHeight="1">
      <c r="B88" s="57"/>
      <c r="C88" s="57"/>
      <c r="D88" s="63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</row>
    <row r="89" spans="1:16" s="50" customFormat="1" ht="20.100000000000001" customHeight="1">
      <c r="B89" s="55" t="s">
        <v>130</v>
      </c>
      <c r="C89" s="54"/>
      <c r="D89" s="63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</row>
    <row r="90" spans="1:16" s="50" customFormat="1" ht="20.100000000000001" customHeight="1">
      <c r="B90" s="55" t="s">
        <v>126</v>
      </c>
      <c r="C90" s="54"/>
      <c r="D90" s="63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</row>
    <row r="91" spans="1:16" s="50" customFormat="1" ht="20.100000000000001" customHeight="1">
      <c r="B91" s="55" t="s">
        <v>255</v>
      </c>
      <c r="C91" s="54"/>
      <c r="D91" s="63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</row>
    <row r="92" spans="1:16" s="50" customFormat="1" ht="20.100000000000001" customHeight="1">
      <c r="B92" s="57"/>
      <c r="C92" s="57"/>
      <c r="D92" s="63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</row>
    <row r="93" spans="1:16" s="50" customFormat="1" ht="39.75" customHeight="1">
      <c r="B93" s="111" t="s">
        <v>0</v>
      </c>
      <c r="C93" s="111" t="s">
        <v>1</v>
      </c>
      <c r="D93" s="113" t="s">
        <v>2</v>
      </c>
      <c r="E93" s="110" t="s">
        <v>3</v>
      </c>
      <c r="F93" s="110"/>
      <c r="G93" s="110"/>
      <c r="H93" s="110" t="s">
        <v>4</v>
      </c>
      <c r="I93" s="110" t="s">
        <v>5</v>
      </c>
      <c r="J93" s="110"/>
      <c r="K93" s="110"/>
      <c r="L93" s="110"/>
      <c r="M93" s="110" t="s">
        <v>6</v>
      </c>
      <c r="N93" s="110"/>
      <c r="O93" s="110"/>
      <c r="P93" s="110"/>
    </row>
    <row r="94" spans="1:16" s="50" customFormat="1" ht="39.75" customHeight="1">
      <c r="B94" s="111"/>
      <c r="C94" s="111"/>
      <c r="D94" s="113"/>
      <c r="E94" s="53" t="s">
        <v>7</v>
      </c>
      <c r="F94" s="53" t="s">
        <v>8</v>
      </c>
      <c r="G94" s="53" t="s">
        <v>9</v>
      </c>
      <c r="H94" s="110"/>
      <c r="I94" s="53" t="s">
        <v>127</v>
      </c>
      <c r="J94" s="53" t="s">
        <v>10</v>
      </c>
      <c r="K94" s="53" t="s">
        <v>11</v>
      </c>
      <c r="L94" s="53" t="s">
        <v>12</v>
      </c>
      <c r="M94" s="53" t="s">
        <v>13</v>
      </c>
      <c r="N94" s="53" t="s">
        <v>14</v>
      </c>
      <c r="O94" s="53" t="s">
        <v>15</v>
      </c>
      <c r="P94" s="53" t="s">
        <v>16</v>
      </c>
    </row>
    <row r="95" spans="1:16" ht="20.100000000000001" customHeight="1">
      <c r="A95" s="36">
        <v>4</v>
      </c>
      <c r="B95" s="110" t="s">
        <v>17</v>
      </c>
      <c r="C95" s="110"/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10"/>
    </row>
    <row r="96" spans="1:16" ht="39" customHeight="1">
      <c r="A96" s="36">
        <v>4</v>
      </c>
      <c r="B96" s="53" t="s">
        <v>183</v>
      </c>
      <c r="C96" s="52" t="s">
        <v>182</v>
      </c>
      <c r="D96" s="48">
        <v>100</v>
      </c>
      <c r="E96" s="39">
        <v>1.36</v>
      </c>
      <c r="F96" s="39">
        <v>2.4</v>
      </c>
      <c r="G96" s="39">
        <v>6.8</v>
      </c>
      <c r="H96" s="39">
        <v>46.24</v>
      </c>
      <c r="I96" s="39">
        <v>0</v>
      </c>
      <c r="J96" s="39">
        <v>4.96</v>
      </c>
      <c r="K96" s="39">
        <v>0</v>
      </c>
      <c r="L96" s="39">
        <v>1.76</v>
      </c>
      <c r="M96" s="39">
        <v>29.12</v>
      </c>
      <c r="N96" s="39">
        <v>29.12</v>
      </c>
      <c r="O96" s="39">
        <v>10.64</v>
      </c>
      <c r="P96" s="39">
        <v>0.56000000000000005</v>
      </c>
    </row>
    <row r="97" spans="1:16" ht="39" customHeight="1">
      <c r="A97" s="36">
        <v>4</v>
      </c>
      <c r="B97" s="53" t="s">
        <v>69</v>
      </c>
      <c r="C97" s="52" t="s">
        <v>53</v>
      </c>
      <c r="D97" s="48">
        <v>200</v>
      </c>
      <c r="E97" s="39">
        <v>14.863999999999999</v>
      </c>
      <c r="F97" s="39">
        <v>18.079999999999998</v>
      </c>
      <c r="G97" s="39">
        <v>2.8160000000000003</v>
      </c>
      <c r="H97" s="39">
        <v>309.07199999999995</v>
      </c>
      <c r="I97" s="39">
        <v>0.11200000000000002</v>
      </c>
      <c r="J97" s="39">
        <v>0.27200000000000002</v>
      </c>
      <c r="K97" s="39">
        <v>0.35200000000000004</v>
      </c>
      <c r="L97" s="39">
        <v>0.8</v>
      </c>
      <c r="M97" s="39">
        <v>109.95200000000001</v>
      </c>
      <c r="N97" s="39">
        <v>240.83199999999999</v>
      </c>
      <c r="O97" s="39">
        <v>17.215999999999998</v>
      </c>
      <c r="P97" s="39">
        <v>2.8160000000000003</v>
      </c>
    </row>
    <row r="98" spans="1:16" ht="20.100000000000001" customHeight="1">
      <c r="A98" s="36">
        <v>4</v>
      </c>
      <c r="B98" s="53" t="s">
        <v>156</v>
      </c>
      <c r="C98" s="52" t="s">
        <v>157</v>
      </c>
      <c r="D98" s="97">
        <v>10</v>
      </c>
      <c r="E98" s="39">
        <v>0.08</v>
      </c>
      <c r="F98" s="39">
        <v>6.4</v>
      </c>
      <c r="G98" s="39">
        <v>9.4</v>
      </c>
      <c r="H98" s="39">
        <v>121.8</v>
      </c>
      <c r="I98" s="39">
        <v>0.1</v>
      </c>
      <c r="J98" s="39">
        <v>2.6</v>
      </c>
      <c r="K98" s="39">
        <v>0</v>
      </c>
      <c r="L98" s="39">
        <v>0</v>
      </c>
      <c r="M98" s="39">
        <v>240</v>
      </c>
      <c r="N98" s="39">
        <v>180</v>
      </c>
      <c r="O98" s="39">
        <v>28</v>
      </c>
      <c r="P98" s="39">
        <v>0.2</v>
      </c>
    </row>
    <row r="99" spans="1:16" ht="20.100000000000001" customHeight="1">
      <c r="A99" s="36">
        <v>4</v>
      </c>
      <c r="B99" s="82" t="s">
        <v>113</v>
      </c>
      <c r="C99" s="52" t="s">
        <v>23</v>
      </c>
      <c r="D99" s="83">
        <v>40</v>
      </c>
      <c r="E99" s="39">
        <v>3.2</v>
      </c>
      <c r="F99" s="39">
        <v>0.1</v>
      </c>
      <c r="G99" s="39">
        <v>21.2</v>
      </c>
      <c r="H99" s="39">
        <v>108</v>
      </c>
      <c r="I99" s="39">
        <v>0.08</v>
      </c>
      <c r="J99" s="39">
        <v>1.6</v>
      </c>
      <c r="K99" s="39">
        <v>0</v>
      </c>
      <c r="L99" s="39">
        <v>0</v>
      </c>
      <c r="M99" s="39">
        <v>15.2</v>
      </c>
      <c r="N99" s="39">
        <v>52</v>
      </c>
      <c r="O99" s="39">
        <v>10.4</v>
      </c>
      <c r="P99" s="39">
        <v>1</v>
      </c>
    </row>
    <row r="100" spans="1:16" ht="20.100000000000001" customHeight="1">
      <c r="B100" s="100" t="s">
        <v>218</v>
      </c>
      <c r="C100" s="52" t="s">
        <v>217</v>
      </c>
      <c r="D100" s="101">
        <v>200</v>
      </c>
      <c r="E100" s="39">
        <v>1.52</v>
      </c>
      <c r="F100" s="39">
        <v>1.36</v>
      </c>
      <c r="G100" s="39">
        <v>15.9</v>
      </c>
      <c r="H100" s="39">
        <v>81.84</v>
      </c>
      <c r="I100" s="39">
        <v>0.04</v>
      </c>
      <c r="J100" s="39">
        <v>1.34</v>
      </c>
      <c r="K100" s="39">
        <v>0.02</v>
      </c>
      <c r="L100" s="39">
        <v>0</v>
      </c>
      <c r="M100" s="39">
        <v>126.6</v>
      </c>
      <c r="N100" s="39">
        <v>92.8</v>
      </c>
      <c r="O100" s="39">
        <v>15.4</v>
      </c>
      <c r="P100" s="39">
        <v>0.42</v>
      </c>
    </row>
    <row r="101" spans="1:16" ht="20.100000000000001" customHeight="1">
      <c r="A101" s="36">
        <v>4</v>
      </c>
      <c r="B101" s="53"/>
      <c r="C101" s="53" t="s">
        <v>18</v>
      </c>
      <c r="D101" s="48"/>
      <c r="E101" s="53">
        <v>21.023999999999997</v>
      </c>
      <c r="F101" s="100">
        <v>28.339999999999996</v>
      </c>
      <c r="G101" s="100">
        <v>56.115999999999993</v>
      </c>
      <c r="H101" s="100">
        <v>666.952</v>
      </c>
      <c r="I101" s="100">
        <v>0.33200000000000002</v>
      </c>
      <c r="J101" s="100">
        <v>10.772</v>
      </c>
      <c r="K101" s="100">
        <v>0.37200000000000005</v>
      </c>
      <c r="L101" s="100">
        <v>2.56</v>
      </c>
      <c r="M101" s="100">
        <v>520.87199999999996</v>
      </c>
      <c r="N101" s="100">
        <v>594.75199999999995</v>
      </c>
      <c r="O101" s="100">
        <v>81.656000000000006</v>
      </c>
      <c r="P101" s="100">
        <v>4.9960000000000004</v>
      </c>
    </row>
    <row r="102" spans="1:16" ht="20.100000000000001" customHeight="1">
      <c r="A102" s="36">
        <v>4</v>
      </c>
      <c r="B102" s="110" t="s">
        <v>19</v>
      </c>
      <c r="C102" s="110"/>
      <c r="D102" s="110"/>
      <c r="E102" s="110"/>
      <c r="F102" s="110"/>
      <c r="G102" s="110"/>
      <c r="H102" s="110"/>
      <c r="I102" s="110"/>
      <c r="J102" s="110"/>
      <c r="K102" s="110"/>
      <c r="L102" s="110"/>
      <c r="M102" s="110"/>
      <c r="N102" s="110"/>
      <c r="O102" s="110"/>
      <c r="P102" s="110"/>
    </row>
    <row r="103" spans="1:16" ht="20.100000000000001" customHeight="1">
      <c r="A103" s="36">
        <v>4</v>
      </c>
      <c r="B103" s="53" t="s">
        <v>220</v>
      </c>
      <c r="C103" s="52" t="s">
        <v>219</v>
      </c>
      <c r="D103" s="48">
        <v>100</v>
      </c>
      <c r="E103" s="39">
        <v>0.7</v>
      </c>
      <c r="F103" s="39">
        <v>6</v>
      </c>
      <c r="G103" s="39">
        <v>2.2999999999999998</v>
      </c>
      <c r="H103" s="39">
        <v>67.3</v>
      </c>
      <c r="I103" s="39">
        <v>0</v>
      </c>
      <c r="J103" s="39">
        <v>95</v>
      </c>
      <c r="K103" s="39">
        <v>0</v>
      </c>
      <c r="L103" s="39">
        <v>2.7</v>
      </c>
      <c r="M103" s="39">
        <v>21.8</v>
      </c>
      <c r="N103" s="39">
        <v>40</v>
      </c>
      <c r="O103" s="39">
        <v>13.3</v>
      </c>
      <c r="P103" s="39">
        <v>0.5</v>
      </c>
    </row>
    <row r="104" spans="1:16" ht="36" customHeight="1">
      <c r="A104" s="36">
        <v>4</v>
      </c>
      <c r="B104" s="53" t="s">
        <v>158</v>
      </c>
      <c r="C104" s="52" t="s">
        <v>228</v>
      </c>
      <c r="D104" s="48">
        <v>250</v>
      </c>
      <c r="E104" s="39">
        <v>1.75</v>
      </c>
      <c r="F104" s="39">
        <v>7</v>
      </c>
      <c r="G104" s="39">
        <v>15.5</v>
      </c>
      <c r="H104" s="39">
        <v>131</v>
      </c>
      <c r="I104" s="39">
        <v>0.25</v>
      </c>
      <c r="J104" s="39">
        <v>10.25</v>
      </c>
      <c r="K104" s="39">
        <v>0</v>
      </c>
      <c r="L104" s="39">
        <v>1.75</v>
      </c>
      <c r="M104" s="39">
        <v>35</v>
      </c>
      <c r="N104" s="39">
        <v>49.25</v>
      </c>
      <c r="O104" s="39">
        <v>20.75</v>
      </c>
      <c r="P104" s="39">
        <v>1.5</v>
      </c>
    </row>
    <row r="105" spans="1:16" ht="20.100000000000001" customHeight="1">
      <c r="A105" s="36">
        <v>4</v>
      </c>
      <c r="B105" s="53" t="s">
        <v>204</v>
      </c>
      <c r="C105" s="52" t="s">
        <v>205</v>
      </c>
      <c r="D105" s="48">
        <v>100</v>
      </c>
      <c r="E105" s="39">
        <v>8.1999999999999993</v>
      </c>
      <c r="F105" s="39">
        <v>6.4</v>
      </c>
      <c r="G105" s="39">
        <v>5.4</v>
      </c>
      <c r="H105" s="39">
        <v>135</v>
      </c>
      <c r="I105" s="39">
        <v>0.1</v>
      </c>
      <c r="J105" s="39">
        <v>1.1000000000000001</v>
      </c>
      <c r="K105" s="39">
        <v>0.1</v>
      </c>
      <c r="L105" s="39">
        <v>1.5</v>
      </c>
      <c r="M105" s="39">
        <v>24</v>
      </c>
      <c r="N105" s="39">
        <v>136</v>
      </c>
      <c r="O105" s="39">
        <v>17.7</v>
      </c>
      <c r="P105" s="39">
        <v>1.6</v>
      </c>
    </row>
    <row r="106" spans="1:16" ht="20.100000000000001" customHeight="1">
      <c r="A106" s="36">
        <v>4</v>
      </c>
      <c r="B106" s="107" t="s">
        <v>186</v>
      </c>
      <c r="C106" s="52" t="s">
        <v>185</v>
      </c>
      <c r="D106" s="108">
        <v>180</v>
      </c>
      <c r="E106" s="46">
        <v>10.295999999999999</v>
      </c>
      <c r="F106" s="46">
        <v>6.9479999999999995</v>
      </c>
      <c r="G106" s="46">
        <v>46.223999999999997</v>
      </c>
      <c r="H106" s="46">
        <v>288.57599999999996</v>
      </c>
      <c r="I106" s="46">
        <v>0.28800000000000003</v>
      </c>
      <c r="J106" s="46">
        <v>0</v>
      </c>
      <c r="K106" s="46">
        <v>1.8000000000000002E-2</v>
      </c>
      <c r="L106" s="46">
        <v>0.72</v>
      </c>
      <c r="M106" s="46">
        <v>18.468</v>
      </c>
      <c r="N106" s="46">
        <v>243.99000000000004</v>
      </c>
      <c r="O106" s="46">
        <v>162.57599999999999</v>
      </c>
      <c r="P106" s="46">
        <v>5.58</v>
      </c>
    </row>
    <row r="107" spans="1:16" ht="20.100000000000001" customHeight="1">
      <c r="A107" s="36">
        <v>4</v>
      </c>
      <c r="B107" s="53" t="s">
        <v>66</v>
      </c>
      <c r="C107" s="52" t="s">
        <v>206</v>
      </c>
      <c r="D107" s="48">
        <v>200</v>
      </c>
      <c r="E107" s="39">
        <v>0.2</v>
      </c>
      <c r="F107" s="39">
        <v>0</v>
      </c>
      <c r="G107" s="39">
        <v>48.8</v>
      </c>
      <c r="H107" s="39">
        <v>196</v>
      </c>
      <c r="I107" s="39">
        <v>0</v>
      </c>
      <c r="J107" s="39">
        <v>11.4</v>
      </c>
      <c r="K107" s="39">
        <v>0</v>
      </c>
      <c r="L107" s="39">
        <v>0</v>
      </c>
      <c r="M107" s="39">
        <v>12.8</v>
      </c>
      <c r="N107" s="39">
        <v>6.2</v>
      </c>
      <c r="O107" s="39">
        <v>3.4</v>
      </c>
      <c r="P107" s="39">
        <v>0.4</v>
      </c>
    </row>
    <row r="108" spans="1:16" ht="20.100000000000001" customHeight="1">
      <c r="A108" s="36">
        <v>4</v>
      </c>
      <c r="B108" s="53" t="s">
        <v>63</v>
      </c>
      <c r="C108" s="52" t="s">
        <v>20</v>
      </c>
      <c r="D108" s="48">
        <v>40</v>
      </c>
      <c r="E108" s="39">
        <v>3.0666666666666664</v>
      </c>
      <c r="F108" s="39">
        <v>0.26666666666666672</v>
      </c>
      <c r="G108" s="39">
        <v>19.733333333333334</v>
      </c>
      <c r="H108" s="39">
        <v>94</v>
      </c>
      <c r="I108" s="39">
        <v>0</v>
      </c>
      <c r="J108" s="39">
        <v>0</v>
      </c>
      <c r="K108" s="39">
        <v>0</v>
      </c>
      <c r="L108" s="39">
        <v>0.4</v>
      </c>
      <c r="M108" s="39">
        <v>8</v>
      </c>
      <c r="N108" s="39">
        <v>26</v>
      </c>
      <c r="O108" s="39">
        <v>5.6000000000000014</v>
      </c>
      <c r="P108" s="39">
        <v>0.4</v>
      </c>
    </row>
    <row r="109" spans="1:16" ht="20.100000000000001" customHeight="1">
      <c r="A109" s="36">
        <v>4</v>
      </c>
      <c r="B109" s="53" t="s">
        <v>64</v>
      </c>
      <c r="C109" s="52" t="s">
        <v>21</v>
      </c>
      <c r="D109" s="48">
        <v>50</v>
      </c>
      <c r="E109" s="39">
        <v>2.6</v>
      </c>
      <c r="F109" s="39">
        <v>0.5</v>
      </c>
      <c r="G109" s="39">
        <v>15.8</v>
      </c>
      <c r="H109" s="39">
        <v>79.2</v>
      </c>
      <c r="I109" s="39">
        <v>0.1</v>
      </c>
      <c r="J109" s="39">
        <v>0</v>
      </c>
      <c r="K109" s="39">
        <v>0</v>
      </c>
      <c r="L109" s="39">
        <v>0.6</v>
      </c>
      <c r="M109" s="39">
        <v>11.599999999999998</v>
      </c>
      <c r="N109" s="39">
        <v>60</v>
      </c>
      <c r="O109" s="39">
        <v>18.8</v>
      </c>
      <c r="P109" s="39">
        <v>1.6</v>
      </c>
    </row>
    <row r="110" spans="1:16" ht="18.600000000000001" customHeight="1">
      <c r="B110" s="72"/>
      <c r="C110" s="52" t="s">
        <v>192</v>
      </c>
      <c r="D110" s="73">
        <v>150</v>
      </c>
      <c r="E110" s="39">
        <v>1.3999999999999997</v>
      </c>
      <c r="F110" s="39">
        <v>0.20000000000000004</v>
      </c>
      <c r="G110" s="39">
        <v>14.3</v>
      </c>
      <c r="H110" s="39">
        <v>67.5</v>
      </c>
      <c r="I110" s="39">
        <v>5.9999999999999991E-2</v>
      </c>
      <c r="J110" s="39">
        <v>15</v>
      </c>
      <c r="K110" s="39">
        <v>0</v>
      </c>
      <c r="L110" s="39">
        <v>1.7</v>
      </c>
      <c r="M110" s="39">
        <v>30</v>
      </c>
      <c r="N110" s="39">
        <v>51</v>
      </c>
      <c r="O110" s="39">
        <v>24</v>
      </c>
      <c r="P110" s="39">
        <v>0.9</v>
      </c>
    </row>
    <row r="111" spans="1:16" ht="20.100000000000001" customHeight="1">
      <c r="A111" s="36">
        <v>4</v>
      </c>
      <c r="B111" s="53"/>
      <c r="C111" s="53" t="s">
        <v>18</v>
      </c>
      <c r="D111" s="73"/>
      <c r="E111" s="53">
        <v>28.212666666666664</v>
      </c>
      <c r="F111" s="100">
        <v>27.314666666666664</v>
      </c>
      <c r="G111" s="100">
        <v>168.05733333333336</v>
      </c>
      <c r="H111" s="100">
        <v>1026.1400000000001</v>
      </c>
      <c r="I111" s="100">
        <v>0.79799999999999993</v>
      </c>
      <c r="J111" s="100">
        <v>132.75</v>
      </c>
      <c r="K111" s="100">
        <v>0.11800000000000001</v>
      </c>
      <c r="L111" s="100">
        <v>9.3699999999999992</v>
      </c>
      <c r="M111" s="100">
        <v>161.66800000000001</v>
      </c>
      <c r="N111" s="100">
        <v>612.44000000000005</v>
      </c>
      <c r="O111" s="100">
        <v>266.12599999999998</v>
      </c>
      <c r="P111" s="100">
        <v>12.48</v>
      </c>
    </row>
    <row r="112" spans="1:16" ht="20.100000000000001" hidden="1" customHeight="1">
      <c r="B112" s="110"/>
      <c r="C112" s="110"/>
      <c r="D112" s="110"/>
      <c r="E112" s="110"/>
      <c r="F112" s="110"/>
      <c r="G112" s="110"/>
      <c r="H112" s="110"/>
      <c r="I112" s="110"/>
      <c r="J112" s="110"/>
      <c r="K112" s="110"/>
      <c r="L112" s="110"/>
      <c r="M112" s="110"/>
      <c r="N112" s="110"/>
      <c r="O112" s="110"/>
      <c r="P112" s="110"/>
    </row>
    <row r="113" spans="1:16" ht="20.100000000000001" customHeight="1">
      <c r="A113" s="36">
        <v>4</v>
      </c>
      <c r="B113" s="53"/>
      <c r="C113" s="53" t="s">
        <v>28</v>
      </c>
      <c r="D113" s="64"/>
      <c r="E113" s="53">
        <v>49.236666666666665</v>
      </c>
      <c r="F113" s="105">
        <v>55.654666666666657</v>
      </c>
      <c r="G113" s="105">
        <v>224.17333333333335</v>
      </c>
      <c r="H113" s="105">
        <v>1693.0920000000001</v>
      </c>
      <c r="I113" s="105">
        <v>1.1299999999999999</v>
      </c>
      <c r="J113" s="105">
        <v>143.52199999999999</v>
      </c>
      <c r="K113" s="105">
        <v>0.49000000000000005</v>
      </c>
      <c r="L113" s="105">
        <v>11.93</v>
      </c>
      <c r="M113" s="105">
        <v>682.54</v>
      </c>
      <c r="N113" s="105">
        <v>1207.192</v>
      </c>
      <c r="O113" s="105">
        <v>347.78199999999998</v>
      </c>
      <c r="P113" s="105">
        <v>17.475999999999999</v>
      </c>
    </row>
    <row r="114" spans="1:16" s="50" customFormat="1" ht="20.100000000000001" customHeight="1">
      <c r="B114" s="57"/>
      <c r="C114" s="57"/>
      <c r="D114" s="63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</row>
    <row r="115" spans="1:16" s="50" customFormat="1" ht="20.100000000000001" customHeight="1">
      <c r="B115" s="55" t="s">
        <v>131</v>
      </c>
      <c r="C115" s="54"/>
      <c r="D115" s="63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</row>
    <row r="116" spans="1:16" s="50" customFormat="1" ht="20.100000000000001" customHeight="1">
      <c r="B116" s="55" t="s">
        <v>126</v>
      </c>
      <c r="C116" s="54"/>
      <c r="D116" s="63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</row>
    <row r="117" spans="1:16" s="50" customFormat="1" ht="20.100000000000001" customHeight="1">
      <c r="B117" s="55" t="s">
        <v>255</v>
      </c>
      <c r="C117" s="54"/>
      <c r="D117" s="63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</row>
    <row r="118" spans="1:16" s="50" customFormat="1" ht="20.100000000000001" customHeight="1">
      <c r="B118" s="57"/>
      <c r="C118" s="57"/>
      <c r="D118" s="63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</row>
    <row r="119" spans="1:16" s="50" customFormat="1" ht="39.75" customHeight="1">
      <c r="B119" s="111" t="s">
        <v>0</v>
      </c>
      <c r="C119" s="111" t="s">
        <v>1</v>
      </c>
      <c r="D119" s="113" t="s">
        <v>2</v>
      </c>
      <c r="E119" s="110" t="s">
        <v>3</v>
      </c>
      <c r="F119" s="110"/>
      <c r="G119" s="110"/>
      <c r="H119" s="110" t="s">
        <v>4</v>
      </c>
      <c r="I119" s="110" t="s">
        <v>5</v>
      </c>
      <c r="J119" s="110"/>
      <c r="K119" s="110"/>
      <c r="L119" s="110"/>
      <c r="M119" s="110" t="s">
        <v>6</v>
      </c>
      <c r="N119" s="110"/>
      <c r="O119" s="110"/>
      <c r="P119" s="110"/>
    </row>
    <row r="120" spans="1:16" s="50" customFormat="1" ht="39.75" customHeight="1">
      <c r="B120" s="111"/>
      <c r="C120" s="111"/>
      <c r="D120" s="113"/>
      <c r="E120" s="53" t="s">
        <v>7</v>
      </c>
      <c r="F120" s="53" t="s">
        <v>8</v>
      </c>
      <c r="G120" s="53" t="s">
        <v>9</v>
      </c>
      <c r="H120" s="110"/>
      <c r="I120" s="53" t="s">
        <v>127</v>
      </c>
      <c r="J120" s="53" t="s">
        <v>10</v>
      </c>
      <c r="K120" s="53" t="s">
        <v>11</v>
      </c>
      <c r="L120" s="53" t="s">
        <v>12</v>
      </c>
      <c r="M120" s="53" t="s">
        <v>13</v>
      </c>
      <c r="N120" s="53" t="s">
        <v>14</v>
      </c>
      <c r="O120" s="53" t="s">
        <v>15</v>
      </c>
      <c r="P120" s="53" t="s">
        <v>16</v>
      </c>
    </row>
    <row r="121" spans="1:16" ht="20.100000000000001" customHeight="1">
      <c r="A121" s="36">
        <v>5</v>
      </c>
      <c r="B121" s="110" t="s">
        <v>17</v>
      </c>
      <c r="C121" s="110"/>
      <c r="D121" s="110"/>
      <c r="E121" s="110"/>
      <c r="F121" s="110"/>
      <c r="G121" s="110"/>
      <c r="H121" s="110"/>
      <c r="I121" s="110"/>
      <c r="J121" s="110"/>
      <c r="K121" s="110"/>
      <c r="L121" s="110"/>
      <c r="M121" s="110"/>
      <c r="N121" s="110"/>
      <c r="O121" s="110"/>
      <c r="P121" s="110"/>
    </row>
    <row r="122" spans="1:16" ht="31.15" customHeight="1">
      <c r="A122" s="36">
        <v>5</v>
      </c>
      <c r="B122" s="80" t="s">
        <v>71</v>
      </c>
      <c r="C122" s="52" t="s">
        <v>29</v>
      </c>
      <c r="D122" s="81">
        <v>200</v>
      </c>
      <c r="E122" s="39">
        <v>18.600000000000001</v>
      </c>
      <c r="F122" s="39">
        <v>13.6</v>
      </c>
      <c r="G122" s="39">
        <v>38.200000000000003</v>
      </c>
      <c r="H122" s="39">
        <v>331.4</v>
      </c>
      <c r="I122" s="39">
        <v>0.06</v>
      </c>
      <c r="J122" s="39">
        <v>0.06</v>
      </c>
      <c r="K122" s="39">
        <v>0.06</v>
      </c>
      <c r="L122" s="39">
        <v>0.94</v>
      </c>
      <c r="M122" s="39">
        <v>168</v>
      </c>
      <c r="N122" s="39">
        <v>133.4</v>
      </c>
      <c r="O122" s="39">
        <v>14.6</v>
      </c>
      <c r="P122" s="39">
        <v>1</v>
      </c>
    </row>
    <row r="123" spans="1:16" ht="19.149999999999999" hidden="1" customHeight="1">
      <c r="B123" s="72"/>
      <c r="C123" s="52"/>
      <c r="D123" s="48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</row>
    <row r="124" spans="1:16" ht="20.100000000000001" customHeight="1">
      <c r="A124" s="36">
        <v>5</v>
      </c>
      <c r="B124" s="72"/>
      <c r="C124" s="52" t="s">
        <v>192</v>
      </c>
      <c r="D124" s="73">
        <v>150</v>
      </c>
      <c r="E124" s="39">
        <v>2.25</v>
      </c>
      <c r="F124" s="39">
        <v>0.75</v>
      </c>
      <c r="G124" s="39">
        <v>31.5</v>
      </c>
      <c r="H124" s="39">
        <v>144</v>
      </c>
      <c r="I124" s="39">
        <v>5.9999999999999991E-2</v>
      </c>
      <c r="J124" s="39">
        <v>15</v>
      </c>
      <c r="K124" s="39">
        <v>0</v>
      </c>
      <c r="L124" s="39">
        <v>1.7</v>
      </c>
      <c r="M124" s="39">
        <v>30</v>
      </c>
      <c r="N124" s="39">
        <v>51</v>
      </c>
      <c r="O124" s="39">
        <v>24</v>
      </c>
      <c r="P124" s="39">
        <v>0.9</v>
      </c>
    </row>
    <row r="125" spans="1:16" ht="20.100000000000001" customHeight="1">
      <c r="A125" s="36">
        <v>5</v>
      </c>
      <c r="B125" s="72" t="s">
        <v>60</v>
      </c>
      <c r="C125" s="52" t="s">
        <v>26</v>
      </c>
      <c r="D125" s="73" t="s">
        <v>140</v>
      </c>
      <c r="E125" s="39">
        <v>0.08</v>
      </c>
      <c r="F125" s="39">
        <v>0.02</v>
      </c>
      <c r="G125" s="39">
        <v>15</v>
      </c>
      <c r="H125" s="39">
        <v>60.46</v>
      </c>
      <c r="I125" s="39">
        <v>0</v>
      </c>
      <c r="J125" s="39">
        <v>0</v>
      </c>
      <c r="K125" s="39">
        <v>0.04</v>
      </c>
      <c r="L125" s="39">
        <v>0</v>
      </c>
      <c r="M125" s="39">
        <v>11.1</v>
      </c>
      <c r="N125" s="39">
        <v>1.4</v>
      </c>
      <c r="O125" s="39">
        <v>2.8</v>
      </c>
      <c r="P125" s="39">
        <v>0.28000000000000003</v>
      </c>
    </row>
    <row r="126" spans="1:16" ht="20.100000000000001" hidden="1" customHeight="1">
      <c r="A126" s="36">
        <v>5</v>
      </c>
      <c r="B126" s="72"/>
      <c r="C126" s="52"/>
      <c r="D126" s="73"/>
      <c r="E126" s="39">
        <v>0</v>
      </c>
      <c r="F126" s="39">
        <v>0</v>
      </c>
      <c r="G126" s="39">
        <v>0</v>
      </c>
      <c r="H126" s="39">
        <v>0</v>
      </c>
      <c r="I126" s="39">
        <v>0</v>
      </c>
      <c r="J126" s="39">
        <v>0</v>
      </c>
      <c r="K126" s="39">
        <v>0</v>
      </c>
      <c r="L126" s="39">
        <v>0</v>
      </c>
      <c r="M126" s="39">
        <v>0</v>
      </c>
      <c r="N126" s="39">
        <v>0</v>
      </c>
      <c r="O126" s="39">
        <v>0</v>
      </c>
      <c r="P126" s="39">
        <v>0</v>
      </c>
    </row>
    <row r="127" spans="1:16" ht="20.100000000000001" customHeight="1">
      <c r="A127" s="36">
        <v>5</v>
      </c>
      <c r="B127" s="53"/>
      <c r="C127" s="53" t="s">
        <v>18</v>
      </c>
      <c r="D127" s="48"/>
      <c r="E127" s="53">
        <v>20.93</v>
      </c>
      <c r="F127" s="100">
        <v>14.37</v>
      </c>
      <c r="G127" s="100">
        <v>84.7</v>
      </c>
      <c r="H127" s="100">
        <v>535.86</v>
      </c>
      <c r="I127" s="100">
        <v>0.12</v>
      </c>
      <c r="J127" s="100">
        <v>15.06</v>
      </c>
      <c r="K127" s="100">
        <v>0.1</v>
      </c>
      <c r="L127" s="100">
        <v>2.6399999999999997</v>
      </c>
      <c r="M127" s="100">
        <v>209.1</v>
      </c>
      <c r="N127" s="100">
        <v>185.8</v>
      </c>
      <c r="O127" s="100">
        <v>41.4</v>
      </c>
      <c r="P127" s="100">
        <v>2.1799999999999997</v>
      </c>
    </row>
    <row r="128" spans="1:16" ht="20.100000000000001" customHeight="1">
      <c r="A128" s="36">
        <v>5</v>
      </c>
      <c r="B128" s="110" t="s">
        <v>19</v>
      </c>
      <c r="C128" s="110"/>
      <c r="D128" s="110"/>
      <c r="E128" s="110"/>
      <c r="F128" s="110"/>
      <c r="G128" s="110"/>
      <c r="H128" s="110"/>
      <c r="I128" s="110"/>
      <c r="J128" s="110"/>
      <c r="K128" s="110"/>
      <c r="L128" s="110"/>
      <c r="M128" s="110"/>
      <c r="N128" s="110"/>
      <c r="O128" s="110"/>
      <c r="P128" s="110"/>
    </row>
    <row r="129" spans="1:16" ht="32.450000000000003" customHeight="1">
      <c r="A129" s="36">
        <v>5</v>
      </c>
      <c r="B129" s="53" t="s">
        <v>143</v>
      </c>
      <c r="C129" s="52" t="s">
        <v>221</v>
      </c>
      <c r="D129" s="48">
        <v>100</v>
      </c>
      <c r="E129" s="39">
        <v>1.3</v>
      </c>
      <c r="F129" s="39">
        <v>6.8</v>
      </c>
      <c r="G129" s="39">
        <v>3.8</v>
      </c>
      <c r="H129" s="39">
        <v>84</v>
      </c>
      <c r="I129" s="39">
        <v>0.04</v>
      </c>
      <c r="J129" s="39">
        <v>28.5</v>
      </c>
      <c r="K129" s="39">
        <v>0</v>
      </c>
      <c r="L129" s="39">
        <v>5.2</v>
      </c>
      <c r="M129" s="39">
        <v>33.4</v>
      </c>
      <c r="N129" s="39">
        <v>33.6</v>
      </c>
      <c r="O129" s="39">
        <v>16.8</v>
      </c>
      <c r="P129" s="39">
        <v>0.7</v>
      </c>
    </row>
    <row r="130" spans="1:16" ht="39" customHeight="1">
      <c r="A130" s="36">
        <v>5</v>
      </c>
      <c r="B130" s="53" t="s">
        <v>152</v>
      </c>
      <c r="C130" s="52" t="s">
        <v>153</v>
      </c>
      <c r="D130" s="48">
        <v>250</v>
      </c>
      <c r="E130" s="39">
        <v>6</v>
      </c>
      <c r="F130" s="39">
        <v>6.25</v>
      </c>
      <c r="G130" s="39">
        <v>15.390000000000002</v>
      </c>
      <c r="H130" s="39">
        <v>142</v>
      </c>
      <c r="I130" s="39">
        <v>0.12</v>
      </c>
      <c r="J130" s="39">
        <v>11.074999999999999</v>
      </c>
      <c r="K130" s="39">
        <v>0</v>
      </c>
      <c r="L130" s="39">
        <v>1.2749999999999999</v>
      </c>
      <c r="M130" s="39">
        <v>29.699999999999996</v>
      </c>
      <c r="N130" s="39">
        <v>72.224999999999994</v>
      </c>
      <c r="O130" s="39">
        <v>29.675000000000004</v>
      </c>
      <c r="P130" s="39">
        <v>1.1499999999999999</v>
      </c>
    </row>
    <row r="131" spans="1:16" ht="25.15" customHeight="1">
      <c r="A131" s="36">
        <v>5</v>
      </c>
      <c r="B131" s="53" t="s">
        <v>148</v>
      </c>
      <c r="C131" s="52" t="s">
        <v>147</v>
      </c>
      <c r="D131" s="48" t="s">
        <v>257</v>
      </c>
      <c r="E131" s="39">
        <v>11.2</v>
      </c>
      <c r="F131" s="39">
        <v>9.4</v>
      </c>
      <c r="G131" s="39">
        <v>2.2999999999999998</v>
      </c>
      <c r="H131" s="39">
        <v>109.9</v>
      </c>
      <c r="I131" s="39">
        <v>0.1</v>
      </c>
      <c r="J131" s="39">
        <v>1.1000000000000001</v>
      </c>
      <c r="K131" s="39">
        <v>0</v>
      </c>
      <c r="L131" s="39">
        <v>1.9</v>
      </c>
      <c r="M131" s="39">
        <v>48</v>
      </c>
      <c r="N131" s="39">
        <v>224.9</v>
      </c>
      <c r="O131" s="39">
        <v>57.1</v>
      </c>
      <c r="P131" s="39">
        <v>1</v>
      </c>
    </row>
    <row r="132" spans="1:16" ht="20.100000000000001" customHeight="1">
      <c r="B132" s="78" t="s">
        <v>72</v>
      </c>
      <c r="C132" s="52" t="s">
        <v>54</v>
      </c>
      <c r="D132" s="79">
        <v>180</v>
      </c>
      <c r="E132" s="39">
        <v>3.6719999999999997</v>
      </c>
      <c r="F132" s="39">
        <v>8.2799999999999994</v>
      </c>
      <c r="G132" s="39">
        <v>24.534000000000002</v>
      </c>
      <c r="H132" s="39">
        <v>164.68200000000002</v>
      </c>
      <c r="I132" s="39">
        <v>3.6000000000000004E-2</v>
      </c>
      <c r="J132" s="39">
        <v>0.16200000000000001</v>
      </c>
      <c r="K132" s="39">
        <v>21.797999999999998</v>
      </c>
      <c r="L132" s="39">
        <v>0.21599999999999997</v>
      </c>
      <c r="M132" s="39">
        <v>44.37</v>
      </c>
      <c r="N132" s="39">
        <v>33.299999999999997</v>
      </c>
      <c r="O132" s="39">
        <v>103.914</v>
      </c>
      <c r="P132" s="39">
        <v>1.2060000000000002</v>
      </c>
    </row>
    <row r="133" spans="1:16" ht="20.100000000000001" customHeight="1">
      <c r="A133" s="36">
        <v>5</v>
      </c>
      <c r="B133" s="53" t="s">
        <v>70</v>
      </c>
      <c r="C133" s="52" t="s">
        <v>62</v>
      </c>
      <c r="D133" s="48">
        <v>200</v>
      </c>
      <c r="E133" s="39">
        <v>0.28000000000000003</v>
      </c>
      <c r="F133" s="39">
        <v>0.1</v>
      </c>
      <c r="G133" s="39">
        <v>32.880000000000003</v>
      </c>
      <c r="H133" s="39">
        <v>133.58000000000001</v>
      </c>
      <c r="I133" s="39">
        <v>0</v>
      </c>
      <c r="J133" s="39">
        <v>0</v>
      </c>
      <c r="K133" s="39">
        <v>19.3</v>
      </c>
      <c r="L133" s="39">
        <v>0.16</v>
      </c>
      <c r="M133" s="39">
        <v>13.78</v>
      </c>
      <c r="N133" s="39">
        <v>5.78</v>
      </c>
      <c r="O133" s="39">
        <v>7.38</v>
      </c>
      <c r="P133" s="39">
        <v>0.48</v>
      </c>
    </row>
    <row r="134" spans="1:16" ht="20.100000000000001" customHeight="1">
      <c r="A134" s="36">
        <v>5</v>
      </c>
      <c r="B134" s="53" t="s">
        <v>63</v>
      </c>
      <c r="C134" s="52" t="s">
        <v>20</v>
      </c>
      <c r="D134" s="48">
        <v>40</v>
      </c>
      <c r="E134" s="39">
        <v>3.0666666666666664</v>
      </c>
      <c r="F134" s="39">
        <v>0.26666666666666672</v>
      </c>
      <c r="G134" s="39">
        <v>19.733333333333334</v>
      </c>
      <c r="H134" s="39">
        <v>94</v>
      </c>
      <c r="I134" s="39">
        <v>0</v>
      </c>
      <c r="J134" s="39">
        <v>0</v>
      </c>
      <c r="K134" s="39">
        <v>0</v>
      </c>
      <c r="L134" s="39">
        <v>0.4</v>
      </c>
      <c r="M134" s="39">
        <v>8</v>
      </c>
      <c r="N134" s="39">
        <v>26</v>
      </c>
      <c r="O134" s="39">
        <v>5.6000000000000014</v>
      </c>
      <c r="P134" s="39">
        <v>0.4</v>
      </c>
    </row>
    <row r="135" spans="1:16" ht="20.100000000000001" customHeight="1">
      <c r="B135" s="100" t="s">
        <v>64</v>
      </c>
      <c r="C135" s="52" t="s">
        <v>21</v>
      </c>
      <c r="D135" s="101">
        <v>50</v>
      </c>
      <c r="E135" s="39">
        <v>3.0666666666666664</v>
      </c>
      <c r="F135" s="39">
        <v>0.26666666666666672</v>
      </c>
      <c r="G135" s="39">
        <v>19.733333333333334</v>
      </c>
      <c r="H135" s="39">
        <v>94</v>
      </c>
      <c r="I135" s="39">
        <v>0</v>
      </c>
      <c r="J135" s="39">
        <v>0</v>
      </c>
      <c r="K135" s="39">
        <v>0</v>
      </c>
      <c r="L135" s="39">
        <v>0.4</v>
      </c>
      <c r="M135" s="39">
        <v>8</v>
      </c>
      <c r="N135" s="39">
        <v>26</v>
      </c>
      <c r="O135" s="39">
        <v>5.6000000000000014</v>
      </c>
      <c r="P135" s="39">
        <v>0.4</v>
      </c>
    </row>
    <row r="136" spans="1:16" ht="20.100000000000001" customHeight="1">
      <c r="A136" s="36">
        <v>5</v>
      </c>
      <c r="B136" s="53" t="s">
        <v>227</v>
      </c>
      <c r="C136" s="52" t="s">
        <v>226</v>
      </c>
      <c r="D136" s="48">
        <v>100</v>
      </c>
      <c r="E136" s="39">
        <v>2.74</v>
      </c>
      <c r="F136" s="39">
        <v>0.06</v>
      </c>
      <c r="G136" s="39">
        <v>12.49</v>
      </c>
      <c r="H136" s="39">
        <v>61.45</v>
      </c>
      <c r="I136" s="39">
        <v>2.8</v>
      </c>
      <c r="J136" s="39">
        <v>0.8</v>
      </c>
      <c r="K136" s="39">
        <v>0</v>
      </c>
      <c r="L136" s="39">
        <v>2</v>
      </c>
      <c r="M136" s="39">
        <v>11</v>
      </c>
      <c r="N136" s="39">
        <v>13</v>
      </c>
      <c r="O136" s="39">
        <v>7.2</v>
      </c>
      <c r="P136" s="39">
        <v>5.2</v>
      </c>
    </row>
    <row r="137" spans="1:16" ht="20.100000000000001" customHeight="1">
      <c r="A137" s="36">
        <v>5</v>
      </c>
      <c r="B137" s="53"/>
      <c r="C137" s="53" t="s">
        <v>18</v>
      </c>
      <c r="D137" s="48"/>
      <c r="E137" s="76">
        <v>31.325333333333333</v>
      </c>
      <c r="F137" s="100">
        <v>31.423333333333336</v>
      </c>
      <c r="G137" s="100">
        <v>130.86066666666667</v>
      </c>
      <c r="H137" s="100">
        <v>883.61200000000008</v>
      </c>
      <c r="I137" s="100">
        <v>3.0960000000000001</v>
      </c>
      <c r="J137" s="100">
        <v>41.637</v>
      </c>
      <c r="K137" s="100">
        <v>41.097999999999999</v>
      </c>
      <c r="L137" s="100">
        <v>11.551</v>
      </c>
      <c r="M137" s="100">
        <v>196.25</v>
      </c>
      <c r="N137" s="100">
        <v>434.80500000000001</v>
      </c>
      <c r="O137" s="100">
        <v>233.26900000000001</v>
      </c>
      <c r="P137" s="100">
        <v>10.536000000000001</v>
      </c>
    </row>
    <row r="138" spans="1:16" ht="20.100000000000001" customHeight="1">
      <c r="A138" s="36">
        <v>5</v>
      </c>
      <c r="B138" s="53"/>
      <c r="C138" s="53" t="s">
        <v>30</v>
      </c>
      <c r="D138" s="48"/>
      <c r="E138" s="53">
        <v>52.255333333333333</v>
      </c>
      <c r="F138" s="105">
        <v>45.793333333333337</v>
      </c>
      <c r="G138" s="105">
        <v>215.56066666666669</v>
      </c>
      <c r="H138" s="105">
        <v>1419.4720000000002</v>
      </c>
      <c r="I138" s="105">
        <v>3.2160000000000002</v>
      </c>
      <c r="J138" s="105">
        <v>56.697000000000003</v>
      </c>
      <c r="K138" s="105">
        <v>41.198</v>
      </c>
      <c r="L138" s="105">
        <v>14.190999999999999</v>
      </c>
      <c r="M138" s="105">
        <v>405.35</v>
      </c>
      <c r="N138" s="105">
        <v>620.60500000000002</v>
      </c>
      <c r="O138" s="105">
        <v>274.66899999999998</v>
      </c>
      <c r="P138" s="105">
        <v>12.716000000000001</v>
      </c>
    </row>
    <row r="139" spans="1:16" s="50" customFormat="1" ht="20.100000000000001" customHeight="1">
      <c r="B139" s="57"/>
      <c r="C139" s="57"/>
      <c r="D139" s="63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</row>
    <row r="140" spans="1:16" s="50" customFormat="1" ht="20.100000000000001" customHeight="1">
      <c r="B140" s="55" t="s">
        <v>132</v>
      </c>
      <c r="C140" s="54"/>
      <c r="D140" s="63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</row>
    <row r="141" spans="1:16" s="50" customFormat="1" ht="20.100000000000001" customHeight="1">
      <c r="B141" s="55" t="s">
        <v>133</v>
      </c>
      <c r="C141" s="54"/>
      <c r="D141" s="63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</row>
    <row r="142" spans="1:16" s="50" customFormat="1" ht="20.100000000000001" customHeight="1">
      <c r="B142" s="55" t="s">
        <v>255</v>
      </c>
      <c r="C142" s="54"/>
      <c r="D142" s="63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</row>
    <row r="143" spans="1:16" s="50" customFormat="1" ht="20.100000000000001" customHeight="1">
      <c r="B143" s="57"/>
      <c r="C143" s="57"/>
      <c r="D143" s="63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</row>
    <row r="144" spans="1:16" s="50" customFormat="1" ht="37.5" customHeight="1">
      <c r="B144" s="111" t="s">
        <v>0</v>
      </c>
      <c r="C144" s="111" t="s">
        <v>1</v>
      </c>
      <c r="D144" s="113" t="s">
        <v>2</v>
      </c>
      <c r="E144" s="110" t="s">
        <v>3</v>
      </c>
      <c r="F144" s="110"/>
      <c r="G144" s="110"/>
      <c r="H144" s="110" t="s">
        <v>4</v>
      </c>
      <c r="I144" s="110" t="s">
        <v>5</v>
      </c>
      <c r="J144" s="110"/>
      <c r="K144" s="110"/>
      <c r="L144" s="110"/>
      <c r="M144" s="110" t="s">
        <v>6</v>
      </c>
      <c r="N144" s="110"/>
      <c r="O144" s="110"/>
      <c r="P144" s="110"/>
    </row>
    <row r="145" spans="1:16" s="50" customFormat="1" ht="40.5" customHeight="1">
      <c r="B145" s="111"/>
      <c r="C145" s="111"/>
      <c r="D145" s="113"/>
      <c r="E145" s="53" t="s">
        <v>7</v>
      </c>
      <c r="F145" s="53" t="s">
        <v>8</v>
      </c>
      <c r="G145" s="53" t="s">
        <v>9</v>
      </c>
      <c r="H145" s="110"/>
      <c r="I145" s="53" t="s">
        <v>127</v>
      </c>
      <c r="J145" s="53" t="s">
        <v>10</v>
      </c>
      <c r="K145" s="53" t="s">
        <v>11</v>
      </c>
      <c r="L145" s="53" t="s">
        <v>12</v>
      </c>
      <c r="M145" s="53" t="s">
        <v>13</v>
      </c>
      <c r="N145" s="53" t="s">
        <v>14</v>
      </c>
      <c r="O145" s="53" t="s">
        <v>15</v>
      </c>
      <c r="P145" s="53" t="s">
        <v>16</v>
      </c>
    </row>
    <row r="146" spans="1:16" ht="20.100000000000001" customHeight="1">
      <c r="A146" s="36">
        <v>6</v>
      </c>
      <c r="B146" s="110" t="s">
        <v>17</v>
      </c>
      <c r="C146" s="110"/>
      <c r="D146" s="110"/>
      <c r="E146" s="110"/>
      <c r="F146" s="110"/>
      <c r="G146" s="110"/>
      <c r="H146" s="110"/>
      <c r="I146" s="110"/>
      <c r="J146" s="110"/>
      <c r="K146" s="110"/>
      <c r="L146" s="110"/>
      <c r="M146" s="110"/>
      <c r="N146" s="110"/>
      <c r="O146" s="110"/>
      <c r="P146" s="110"/>
    </row>
    <row r="147" spans="1:16" ht="37.5" customHeight="1">
      <c r="A147" s="36">
        <v>6</v>
      </c>
      <c r="B147" s="53" t="s">
        <v>209</v>
      </c>
      <c r="C147" s="52" t="s">
        <v>208</v>
      </c>
      <c r="D147" s="48">
        <v>200</v>
      </c>
      <c r="E147" s="38">
        <v>9.1999999999999993</v>
      </c>
      <c r="F147" s="38">
        <v>5.4</v>
      </c>
      <c r="G147" s="38">
        <v>14.4</v>
      </c>
      <c r="H147" s="38">
        <v>120</v>
      </c>
      <c r="I147" s="38">
        <v>0.08</v>
      </c>
      <c r="J147" s="38">
        <v>0.06</v>
      </c>
      <c r="K147" s="38">
        <v>0.02</v>
      </c>
      <c r="L147" s="38">
        <v>0.3</v>
      </c>
      <c r="M147" s="38">
        <v>130.4</v>
      </c>
      <c r="N147" s="38">
        <v>109.6</v>
      </c>
      <c r="O147" s="38">
        <v>21.4</v>
      </c>
      <c r="P147" s="38">
        <v>0.6</v>
      </c>
    </row>
    <row r="148" spans="1:16" ht="57" customHeight="1">
      <c r="A148" s="36">
        <v>6</v>
      </c>
      <c r="B148" s="53"/>
      <c r="C148" s="52" t="s">
        <v>149</v>
      </c>
      <c r="D148" s="73">
        <v>65</v>
      </c>
      <c r="E148" s="38">
        <v>6.5</v>
      </c>
      <c r="F148" s="38">
        <v>11.7</v>
      </c>
      <c r="G148" s="38">
        <v>19.175000000000001</v>
      </c>
      <c r="H148" s="38">
        <v>157.30000000000001</v>
      </c>
      <c r="I148" s="38">
        <v>0.65</v>
      </c>
      <c r="J148" s="38">
        <v>1.625</v>
      </c>
      <c r="K148" s="38">
        <v>0.65</v>
      </c>
      <c r="L148" s="38">
        <v>0.97499999999999998</v>
      </c>
      <c r="M148" s="38">
        <v>11.862500000000001</v>
      </c>
      <c r="N148" s="38">
        <v>41.437499999999993</v>
      </c>
      <c r="O148" s="38">
        <v>170.625</v>
      </c>
      <c r="P148" s="38">
        <v>2.9249999999999998</v>
      </c>
    </row>
    <row r="149" spans="1:16" ht="20.100000000000001" customHeight="1">
      <c r="A149" s="36">
        <v>6</v>
      </c>
      <c r="B149" s="53" t="s">
        <v>60</v>
      </c>
      <c r="C149" s="52" t="s">
        <v>26</v>
      </c>
      <c r="D149" s="73" t="s">
        <v>140</v>
      </c>
      <c r="E149" s="38">
        <v>0.08</v>
      </c>
      <c r="F149" s="38">
        <v>0.02</v>
      </c>
      <c r="G149" s="38">
        <v>15</v>
      </c>
      <c r="H149" s="38">
        <v>60.46</v>
      </c>
      <c r="I149" s="38">
        <v>0</v>
      </c>
      <c r="J149" s="38">
        <v>0</v>
      </c>
      <c r="K149" s="38">
        <v>0.04</v>
      </c>
      <c r="L149" s="38">
        <v>0</v>
      </c>
      <c r="M149" s="38">
        <v>11.1</v>
      </c>
      <c r="N149" s="38">
        <v>1.4</v>
      </c>
      <c r="O149" s="38">
        <v>2.8</v>
      </c>
      <c r="P149" s="38">
        <v>0.28000000000000003</v>
      </c>
    </row>
    <row r="150" spans="1:16" ht="20.100000000000001" hidden="1" customHeight="1">
      <c r="A150" s="36">
        <v>6</v>
      </c>
      <c r="B150" s="53">
        <v>0</v>
      </c>
      <c r="C150" s="52">
        <v>0</v>
      </c>
      <c r="D150" s="73">
        <v>0</v>
      </c>
      <c r="E150" s="38">
        <v>0</v>
      </c>
      <c r="F150" s="38">
        <v>0</v>
      </c>
      <c r="G150" s="38">
        <v>0</v>
      </c>
      <c r="H150" s="38">
        <v>0</v>
      </c>
      <c r="I150" s="38">
        <v>0</v>
      </c>
      <c r="J150" s="38">
        <v>0</v>
      </c>
      <c r="K150" s="38">
        <v>0</v>
      </c>
      <c r="L150" s="38">
        <v>0</v>
      </c>
      <c r="M150" s="38">
        <v>0</v>
      </c>
      <c r="N150" s="38">
        <v>0</v>
      </c>
      <c r="O150" s="38">
        <v>0</v>
      </c>
      <c r="P150" s="38">
        <v>0</v>
      </c>
    </row>
    <row r="151" spans="1:16" ht="20.100000000000001" customHeight="1">
      <c r="A151" s="36">
        <v>6</v>
      </c>
      <c r="B151" s="53"/>
      <c r="C151" s="53" t="s">
        <v>18</v>
      </c>
      <c r="D151" s="64"/>
      <c r="E151" s="53">
        <v>15.78</v>
      </c>
      <c r="F151" s="53">
        <v>17.12</v>
      </c>
      <c r="G151" s="53">
        <v>48.575000000000003</v>
      </c>
      <c r="H151" s="53">
        <v>337.76</v>
      </c>
      <c r="I151" s="53">
        <v>0.73</v>
      </c>
      <c r="J151" s="53">
        <v>1.6850000000000001</v>
      </c>
      <c r="K151" s="53">
        <v>0.71000000000000008</v>
      </c>
      <c r="L151" s="53">
        <v>1.2749999999999999</v>
      </c>
      <c r="M151" s="53">
        <v>153.36250000000001</v>
      </c>
      <c r="N151" s="53">
        <v>152.4375</v>
      </c>
      <c r="O151" s="53">
        <v>194.82500000000002</v>
      </c>
      <c r="P151" s="53">
        <v>3.8049999999999997</v>
      </c>
    </row>
    <row r="152" spans="1:16" ht="20.100000000000001" customHeight="1">
      <c r="A152" s="36">
        <v>6</v>
      </c>
      <c r="B152" s="114" t="s">
        <v>19</v>
      </c>
      <c r="C152" s="110"/>
      <c r="D152" s="110"/>
      <c r="E152" s="110"/>
      <c r="F152" s="110"/>
      <c r="G152" s="110"/>
      <c r="H152" s="110"/>
      <c r="I152" s="110"/>
      <c r="J152" s="110"/>
      <c r="K152" s="110"/>
      <c r="L152" s="110"/>
      <c r="M152" s="110"/>
      <c r="N152" s="110"/>
      <c r="O152" s="110"/>
      <c r="P152" s="110"/>
    </row>
    <row r="153" spans="1:16" ht="20.100000000000001" customHeight="1">
      <c r="A153" s="36">
        <v>6</v>
      </c>
      <c r="B153" s="60" t="s">
        <v>145</v>
      </c>
      <c r="C153" s="67" t="s">
        <v>222</v>
      </c>
      <c r="D153" s="66">
        <v>100</v>
      </c>
      <c r="E153" s="39">
        <v>1.1000000000000001</v>
      </c>
      <c r="F153" s="39">
        <v>0.2</v>
      </c>
      <c r="G153" s="39">
        <v>3.8</v>
      </c>
      <c r="H153" s="39">
        <v>21.4</v>
      </c>
      <c r="I153" s="39">
        <v>0.06</v>
      </c>
      <c r="J153" s="39">
        <v>25</v>
      </c>
      <c r="K153" s="39">
        <v>0</v>
      </c>
      <c r="L153" s="39">
        <v>0.7</v>
      </c>
      <c r="M153" s="39">
        <v>14</v>
      </c>
      <c r="N153" s="39">
        <v>26</v>
      </c>
      <c r="O153" s="39">
        <v>20</v>
      </c>
      <c r="P153" s="39">
        <v>0.9</v>
      </c>
    </row>
    <row r="154" spans="1:16" ht="20.100000000000001" customHeight="1">
      <c r="B154" s="60" t="s">
        <v>211</v>
      </c>
      <c r="C154" s="67" t="s">
        <v>210</v>
      </c>
      <c r="D154" s="66">
        <v>250</v>
      </c>
      <c r="E154" s="39">
        <v>2.25</v>
      </c>
      <c r="F154" s="39">
        <v>3.5</v>
      </c>
      <c r="G154" s="39">
        <v>13</v>
      </c>
      <c r="H154" s="39">
        <v>92.75</v>
      </c>
      <c r="I154" s="39">
        <v>0.25</v>
      </c>
      <c r="J154" s="39">
        <v>5.25</v>
      </c>
      <c r="K154" s="39">
        <v>0</v>
      </c>
      <c r="L154" s="39">
        <v>22.25</v>
      </c>
      <c r="M154" s="39">
        <v>34</v>
      </c>
      <c r="N154" s="39">
        <v>1.25</v>
      </c>
      <c r="O154" s="39">
        <v>64.5</v>
      </c>
      <c r="P154" s="39">
        <v>2.25</v>
      </c>
    </row>
    <row r="155" spans="1:16" ht="20.25" customHeight="1">
      <c r="B155" s="60" t="s">
        <v>242</v>
      </c>
      <c r="C155" s="67" t="s">
        <v>184</v>
      </c>
      <c r="D155" s="66" t="s">
        <v>260</v>
      </c>
      <c r="E155" s="39">
        <v>19.32</v>
      </c>
      <c r="F155" s="39">
        <v>25.76</v>
      </c>
      <c r="G155" s="39">
        <v>39.79</v>
      </c>
      <c r="H155" s="39">
        <v>469.43</v>
      </c>
      <c r="I155" s="39">
        <v>0.23</v>
      </c>
      <c r="J155" s="39">
        <v>2.0699999999999998</v>
      </c>
      <c r="K155" s="39">
        <v>0</v>
      </c>
      <c r="L155" s="39">
        <v>4.1399999999999997</v>
      </c>
      <c r="M155" s="39">
        <v>19.090000000000003</v>
      </c>
      <c r="N155" s="39">
        <v>267.72000000000003</v>
      </c>
      <c r="O155" s="39">
        <v>60.72</v>
      </c>
      <c r="P155" s="39">
        <v>2.76</v>
      </c>
    </row>
    <row r="156" spans="1:16" ht="20.100000000000001" customHeight="1">
      <c r="A156" s="36">
        <v>6</v>
      </c>
      <c r="B156" s="60" t="s">
        <v>70</v>
      </c>
      <c r="C156" s="67" t="s">
        <v>187</v>
      </c>
      <c r="D156" s="66">
        <v>200</v>
      </c>
      <c r="E156" s="39">
        <v>0.28000000000000003</v>
      </c>
      <c r="F156" s="39">
        <v>0.1</v>
      </c>
      <c r="G156" s="39">
        <v>32.880000000000003</v>
      </c>
      <c r="H156" s="39">
        <v>133.58000000000001</v>
      </c>
      <c r="I156" s="39">
        <v>0</v>
      </c>
      <c r="J156" s="39">
        <v>0</v>
      </c>
      <c r="K156" s="39">
        <v>19.3</v>
      </c>
      <c r="L156" s="39">
        <v>0.16</v>
      </c>
      <c r="M156" s="39">
        <v>13.78</v>
      </c>
      <c r="N156" s="39">
        <v>5.78</v>
      </c>
      <c r="O156" s="39">
        <v>7.38</v>
      </c>
      <c r="P156" s="39">
        <v>0.48</v>
      </c>
    </row>
    <row r="157" spans="1:16" ht="19.5" customHeight="1">
      <c r="A157" s="36">
        <v>6</v>
      </c>
      <c r="B157" s="60" t="s">
        <v>63</v>
      </c>
      <c r="C157" s="67" t="s">
        <v>20</v>
      </c>
      <c r="D157" s="66">
        <v>40</v>
      </c>
      <c r="E157" s="39">
        <v>3.0666666666666664</v>
      </c>
      <c r="F157" s="39">
        <v>0.26666666666666672</v>
      </c>
      <c r="G157" s="39">
        <v>19.733333333333334</v>
      </c>
      <c r="H157" s="39">
        <v>94</v>
      </c>
      <c r="I157" s="39">
        <v>0</v>
      </c>
      <c r="J157" s="39">
        <v>0</v>
      </c>
      <c r="K157" s="39">
        <v>0</v>
      </c>
      <c r="L157" s="39">
        <v>0.4</v>
      </c>
      <c r="M157" s="39">
        <v>8</v>
      </c>
      <c r="N157" s="39">
        <v>26</v>
      </c>
      <c r="O157" s="39">
        <v>5.6000000000000014</v>
      </c>
      <c r="P157" s="39">
        <v>0.4</v>
      </c>
    </row>
    <row r="158" spans="1:16" ht="19.5" customHeight="1">
      <c r="B158" s="60" t="s">
        <v>64</v>
      </c>
      <c r="C158" s="67" t="s">
        <v>21</v>
      </c>
      <c r="D158" s="66">
        <v>50</v>
      </c>
      <c r="E158" s="39">
        <v>3.25</v>
      </c>
      <c r="F158" s="39">
        <v>0.625</v>
      </c>
      <c r="G158" s="39">
        <v>19.75</v>
      </c>
      <c r="H158" s="39">
        <v>99</v>
      </c>
      <c r="I158" s="39">
        <v>0.125</v>
      </c>
      <c r="J158" s="39">
        <v>0</v>
      </c>
      <c r="K158" s="39">
        <v>0</v>
      </c>
      <c r="L158" s="39">
        <v>0.75</v>
      </c>
      <c r="M158" s="39">
        <v>14.499999999999998</v>
      </c>
      <c r="N158" s="39">
        <v>75</v>
      </c>
      <c r="O158" s="39">
        <v>23.5</v>
      </c>
      <c r="P158" s="39">
        <v>2</v>
      </c>
    </row>
    <row r="159" spans="1:16" ht="20.100000000000001" customHeight="1">
      <c r="A159" s="36">
        <v>6</v>
      </c>
      <c r="B159" s="60"/>
      <c r="C159" s="67" t="s">
        <v>192</v>
      </c>
      <c r="D159" s="66">
        <v>150</v>
      </c>
      <c r="E159" s="39">
        <v>1.3999999999999997</v>
      </c>
      <c r="F159" s="39">
        <v>0.20000000000000004</v>
      </c>
      <c r="G159" s="39">
        <v>14.3</v>
      </c>
      <c r="H159" s="39">
        <v>67.5</v>
      </c>
      <c r="I159" s="39">
        <v>5.9999999999999991E-2</v>
      </c>
      <c r="J159" s="39">
        <v>15</v>
      </c>
      <c r="K159" s="39">
        <v>0</v>
      </c>
      <c r="L159" s="39">
        <v>1.7</v>
      </c>
      <c r="M159" s="39">
        <v>30</v>
      </c>
      <c r="N159" s="39">
        <v>51</v>
      </c>
      <c r="O159" s="39">
        <v>24</v>
      </c>
      <c r="P159" s="39">
        <v>0.9</v>
      </c>
    </row>
    <row r="160" spans="1:16" ht="20.100000000000001" hidden="1" customHeight="1">
      <c r="A160" s="36">
        <v>6</v>
      </c>
      <c r="B160" s="60"/>
      <c r="C160" s="60"/>
      <c r="D160" s="60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</row>
    <row r="161" spans="1:16" ht="20.100000000000001" hidden="1" customHeight="1">
      <c r="A161" s="36">
        <v>6</v>
      </c>
      <c r="B161" s="60"/>
      <c r="C161" s="60"/>
      <c r="D161" s="48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</row>
    <row r="162" spans="1:16" ht="20.100000000000001" hidden="1" customHeight="1">
      <c r="A162" s="36">
        <v>6</v>
      </c>
      <c r="B162" s="53"/>
      <c r="C162" s="56"/>
      <c r="D162" s="48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</row>
    <row r="163" spans="1:16" ht="20.100000000000001" customHeight="1">
      <c r="A163" s="36">
        <v>6</v>
      </c>
      <c r="B163" s="53"/>
      <c r="C163" s="53" t="s">
        <v>18</v>
      </c>
      <c r="D163" s="48"/>
      <c r="E163" s="53">
        <v>30.666666666666668</v>
      </c>
      <c r="F163" s="100">
        <v>30.651666666666667</v>
      </c>
      <c r="G163" s="100">
        <v>143.25333333333333</v>
      </c>
      <c r="H163" s="100">
        <v>977.66000000000008</v>
      </c>
      <c r="I163" s="100">
        <v>0.72499999999999998</v>
      </c>
      <c r="J163" s="100">
        <v>47.32</v>
      </c>
      <c r="K163" s="100">
        <v>19.3</v>
      </c>
      <c r="L163" s="100">
        <v>30.099999999999998</v>
      </c>
      <c r="M163" s="100">
        <v>133.37</v>
      </c>
      <c r="N163" s="100">
        <v>452.75</v>
      </c>
      <c r="O163" s="100">
        <v>205.7</v>
      </c>
      <c r="P163" s="100">
        <v>9.6900000000000013</v>
      </c>
    </row>
    <row r="164" spans="1:16" ht="20.100000000000001" customHeight="1">
      <c r="A164" s="36">
        <v>6</v>
      </c>
      <c r="B164" s="53"/>
      <c r="C164" s="53" t="s">
        <v>31</v>
      </c>
      <c r="D164" s="48"/>
      <c r="E164" s="53">
        <v>46.446666666666665</v>
      </c>
      <c r="F164" s="105">
        <v>47.771666666666668</v>
      </c>
      <c r="G164" s="105">
        <v>191.82833333333332</v>
      </c>
      <c r="H164" s="105">
        <v>1315.42</v>
      </c>
      <c r="I164" s="105">
        <v>1.4550000000000001</v>
      </c>
      <c r="J164" s="105">
        <v>49.005000000000003</v>
      </c>
      <c r="K164" s="105">
        <v>20.010000000000002</v>
      </c>
      <c r="L164" s="105">
        <v>31.374999999999996</v>
      </c>
      <c r="M164" s="105">
        <v>286.73250000000002</v>
      </c>
      <c r="N164" s="105">
        <v>605.1875</v>
      </c>
      <c r="O164" s="105">
        <v>400.52499999999998</v>
      </c>
      <c r="P164" s="105">
        <v>13.495000000000001</v>
      </c>
    </row>
    <row r="165" spans="1:16" s="50" customFormat="1" ht="20.100000000000001" customHeight="1">
      <c r="B165" s="57"/>
      <c r="C165" s="57"/>
      <c r="D165" s="63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</row>
    <row r="166" spans="1:16" s="50" customFormat="1" ht="20.100000000000001" customHeight="1">
      <c r="B166" s="55" t="s">
        <v>134</v>
      </c>
      <c r="C166" s="54"/>
      <c r="D166" s="63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</row>
    <row r="167" spans="1:16" s="50" customFormat="1" ht="20.100000000000001" customHeight="1">
      <c r="B167" s="55" t="s">
        <v>133</v>
      </c>
      <c r="C167" s="54"/>
      <c r="D167" s="63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</row>
    <row r="168" spans="1:16" s="50" customFormat="1" ht="20.100000000000001" customHeight="1">
      <c r="B168" s="55" t="s">
        <v>255</v>
      </c>
      <c r="C168" s="54"/>
      <c r="D168" s="63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</row>
    <row r="169" spans="1:16" s="50" customFormat="1" ht="42" customHeight="1">
      <c r="B169" s="111" t="s">
        <v>0</v>
      </c>
      <c r="C169" s="111" t="s">
        <v>1</v>
      </c>
      <c r="D169" s="113" t="s">
        <v>2</v>
      </c>
      <c r="E169" s="110" t="s">
        <v>3</v>
      </c>
      <c r="F169" s="110"/>
      <c r="G169" s="110"/>
      <c r="H169" s="110" t="s">
        <v>4</v>
      </c>
      <c r="I169" s="110" t="s">
        <v>5</v>
      </c>
      <c r="J169" s="110"/>
      <c r="K169" s="110"/>
      <c r="L169" s="110"/>
      <c r="M169" s="110" t="s">
        <v>6</v>
      </c>
      <c r="N169" s="110"/>
      <c r="O169" s="110"/>
      <c r="P169" s="110"/>
    </row>
    <row r="170" spans="1:16" s="50" customFormat="1" ht="34.5" customHeight="1">
      <c r="B170" s="111"/>
      <c r="C170" s="111"/>
      <c r="D170" s="113"/>
      <c r="E170" s="69" t="s">
        <v>7</v>
      </c>
      <c r="F170" s="69" t="s">
        <v>8</v>
      </c>
      <c r="G170" s="69" t="s">
        <v>9</v>
      </c>
      <c r="H170" s="110"/>
      <c r="I170" s="69" t="s">
        <v>127</v>
      </c>
      <c r="J170" s="69" t="s">
        <v>10</v>
      </c>
      <c r="K170" s="69" t="s">
        <v>11</v>
      </c>
      <c r="L170" s="69" t="s">
        <v>12</v>
      </c>
      <c r="M170" s="69" t="s">
        <v>13</v>
      </c>
      <c r="N170" s="69" t="s">
        <v>14</v>
      </c>
      <c r="O170" s="69" t="s">
        <v>15</v>
      </c>
      <c r="P170" s="69" t="s">
        <v>16</v>
      </c>
    </row>
    <row r="171" spans="1:16" ht="20.100000000000001" customHeight="1">
      <c r="A171" s="36">
        <v>7</v>
      </c>
      <c r="B171" s="110" t="s">
        <v>17</v>
      </c>
      <c r="C171" s="110"/>
      <c r="D171" s="110"/>
      <c r="E171" s="110"/>
      <c r="F171" s="110"/>
      <c r="G171" s="110"/>
      <c r="H171" s="110"/>
      <c r="I171" s="110"/>
      <c r="J171" s="110"/>
      <c r="K171" s="110"/>
      <c r="L171" s="110"/>
      <c r="M171" s="110"/>
      <c r="N171" s="110"/>
      <c r="O171" s="110"/>
      <c r="P171" s="110"/>
    </row>
    <row r="172" spans="1:16" ht="38.25" customHeight="1">
      <c r="A172" s="36">
        <v>7</v>
      </c>
      <c r="B172" s="69" t="s">
        <v>250</v>
      </c>
      <c r="C172" s="52" t="s">
        <v>207</v>
      </c>
      <c r="D172" s="77" t="s">
        <v>245</v>
      </c>
      <c r="E172" s="47">
        <v>20.52</v>
      </c>
      <c r="F172" s="39">
        <v>14.940000000000003</v>
      </c>
      <c r="G172" s="39">
        <v>27.72</v>
      </c>
      <c r="H172" s="39">
        <v>349.74</v>
      </c>
      <c r="I172" s="39">
        <v>0.09</v>
      </c>
      <c r="J172" s="39">
        <v>0.72</v>
      </c>
      <c r="K172" s="39">
        <v>0.9</v>
      </c>
      <c r="L172" s="39">
        <v>0.72</v>
      </c>
      <c r="M172" s="39">
        <v>242.1</v>
      </c>
      <c r="N172" s="39">
        <v>348.84</v>
      </c>
      <c r="O172" s="39">
        <v>36.54</v>
      </c>
      <c r="P172" s="39">
        <v>1.08</v>
      </c>
    </row>
    <row r="173" spans="1:16" ht="20.100000000000001" customHeight="1">
      <c r="A173" s="36">
        <v>7</v>
      </c>
      <c r="B173" s="72"/>
      <c r="C173" s="52" t="s">
        <v>192</v>
      </c>
      <c r="D173" s="70">
        <v>150</v>
      </c>
      <c r="E173" s="39">
        <v>2.25</v>
      </c>
      <c r="F173" s="39">
        <v>0.75</v>
      </c>
      <c r="G173" s="39">
        <v>31.5</v>
      </c>
      <c r="H173" s="39">
        <v>144</v>
      </c>
      <c r="I173" s="39">
        <v>5.9999999999999991E-2</v>
      </c>
      <c r="J173" s="39">
        <v>15</v>
      </c>
      <c r="K173" s="39">
        <v>0</v>
      </c>
      <c r="L173" s="39">
        <v>1.7</v>
      </c>
      <c r="M173" s="39">
        <v>30</v>
      </c>
      <c r="N173" s="39">
        <v>51</v>
      </c>
      <c r="O173" s="39">
        <v>24</v>
      </c>
      <c r="P173" s="39">
        <v>0.9</v>
      </c>
    </row>
    <row r="174" spans="1:16" ht="19.5" customHeight="1">
      <c r="A174" s="36">
        <v>7</v>
      </c>
      <c r="B174" s="72" t="s">
        <v>199</v>
      </c>
      <c r="C174" s="52" t="s">
        <v>200</v>
      </c>
      <c r="D174" s="77" t="s">
        <v>243</v>
      </c>
      <c r="E174" s="39">
        <v>0.14000000000000001</v>
      </c>
      <c r="F174" s="39">
        <v>0.02</v>
      </c>
      <c r="G174" s="39">
        <v>15.2</v>
      </c>
      <c r="H174" s="39">
        <v>61.5</v>
      </c>
      <c r="I174" s="39">
        <v>0</v>
      </c>
      <c r="J174" s="39">
        <v>2.84</v>
      </c>
      <c r="K174" s="39">
        <v>0</v>
      </c>
      <c r="L174" s="39">
        <v>0.02</v>
      </c>
      <c r="M174" s="39">
        <v>14.2</v>
      </c>
      <c r="N174" s="39">
        <v>4.4000000000000004</v>
      </c>
      <c r="O174" s="39">
        <v>2.4</v>
      </c>
      <c r="P174" s="39">
        <v>0.36</v>
      </c>
    </row>
    <row r="175" spans="1:16" ht="20.100000000000001" hidden="1" customHeight="1">
      <c r="A175" s="36">
        <v>7</v>
      </c>
      <c r="B175" s="72">
        <v>0</v>
      </c>
      <c r="C175" s="52">
        <v>0</v>
      </c>
      <c r="D175" s="70"/>
      <c r="E175" s="39">
        <v>0</v>
      </c>
      <c r="F175" s="39">
        <v>0</v>
      </c>
      <c r="G175" s="39">
        <v>0</v>
      </c>
      <c r="H175" s="39">
        <v>0</v>
      </c>
      <c r="I175" s="39">
        <v>0</v>
      </c>
      <c r="J175" s="39">
        <v>0</v>
      </c>
      <c r="K175" s="39">
        <v>0</v>
      </c>
      <c r="L175" s="39">
        <v>0</v>
      </c>
      <c r="M175" s="39">
        <v>0</v>
      </c>
      <c r="N175" s="39">
        <v>0</v>
      </c>
      <c r="O175" s="39">
        <v>0</v>
      </c>
      <c r="P175" s="39">
        <v>0</v>
      </c>
    </row>
    <row r="176" spans="1:16" ht="20.100000000000001" hidden="1" customHeight="1">
      <c r="A176" s="36">
        <v>7</v>
      </c>
      <c r="B176" s="72"/>
      <c r="C176" s="52">
        <v>0</v>
      </c>
      <c r="D176" s="73">
        <v>0</v>
      </c>
      <c r="E176" s="39">
        <v>0</v>
      </c>
      <c r="F176" s="39">
        <v>0</v>
      </c>
      <c r="G176" s="39">
        <v>0</v>
      </c>
      <c r="H176" s="39">
        <v>0</v>
      </c>
      <c r="I176" s="39">
        <v>0</v>
      </c>
      <c r="J176" s="39">
        <v>0</v>
      </c>
      <c r="K176" s="39">
        <v>0</v>
      </c>
      <c r="L176" s="39">
        <v>0</v>
      </c>
      <c r="M176" s="39">
        <v>0</v>
      </c>
      <c r="N176" s="39">
        <v>0</v>
      </c>
      <c r="O176" s="39">
        <v>0</v>
      </c>
      <c r="P176" s="39">
        <v>0</v>
      </c>
    </row>
    <row r="177" spans="1:16" ht="20.100000000000001" customHeight="1">
      <c r="A177" s="36">
        <v>7</v>
      </c>
      <c r="B177" s="69"/>
      <c r="C177" s="69" t="s">
        <v>18</v>
      </c>
      <c r="D177" s="70"/>
      <c r="E177" s="69">
        <v>22.91</v>
      </c>
      <c r="F177" s="100">
        <v>15.710000000000003</v>
      </c>
      <c r="G177" s="100">
        <v>74.42</v>
      </c>
      <c r="H177" s="100">
        <v>555.24</v>
      </c>
      <c r="I177" s="100">
        <v>0.15</v>
      </c>
      <c r="J177" s="100">
        <v>18.560000000000002</v>
      </c>
      <c r="K177" s="100">
        <v>0.9</v>
      </c>
      <c r="L177" s="100">
        <v>2.44</v>
      </c>
      <c r="M177" s="100">
        <v>286.3</v>
      </c>
      <c r="N177" s="100">
        <v>404.23999999999995</v>
      </c>
      <c r="O177" s="100">
        <v>62.94</v>
      </c>
      <c r="P177" s="100">
        <v>2.34</v>
      </c>
    </row>
    <row r="178" spans="1:16" ht="20.100000000000001" customHeight="1">
      <c r="B178" s="115" t="s">
        <v>19</v>
      </c>
      <c r="C178" s="116"/>
      <c r="D178" s="116"/>
      <c r="E178" s="116"/>
      <c r="F178" s="116"/>
      <c r="G178" s="116"/>
      <c r="H178" s="116"/>
      <c r="I178" s="116"/>
      <c r="J178" s="116"/>
      <c r="K178" s="116"/>
      <c r="L178" s="116"/>
      <c r="M178" s="116"/>
      <c r="N178" s="116"/>
      <c r="O178" s="116"/>
      <c r="P178" s="117"/>
    </row>
    <row r="179" spans="1:16" ht="20.100000000000001" hidden="1" customHeight="1">
      <c r="B179" s="100"/>
      <c r="C179" s="100"/>
      <c r="D179" s="101"/>
      <c r="E179" s="100"/>
      <c r="F179" s="100"/>
      <c r="G179" s="100"/>
      <c r="H179" s="100"/>
      <c r="I179" s="100"/>
      <c r="J179" s="100"/>
      <c r="K179" s="100"/>
      <c r="L179" s="100"/>
      <c r="M179" s="100"/>
      <c r="N179" s="100"/>
      <c r="O179" s="100"/>
      <c r="P179" s="100"/>
    </row>
    <row r="180" spans="1:16" ht="39" customHeight="1">
      <c r="B180" s="100" t="s">
        <v>249</v>
      </c>
      <c r="C180" s="52" t="s">
        <v>248</v>
      </c>
      <c r="D180" s="101">
        <v>100</v>
      </c>
      <c r="E180" s="39">
        <v>3.2</v>
      </c>
      <c r="F180" s="39">
        <v>9.1</v>
      </c>
      <c r="G180" s="39">
        <v>24.2</v>
      </c>
      <c r="H180" s="39">
        <v>169.1</v>
      </c>
      <c r="I180" s="39">
        <v>0</v>
      </c>
      <c r="J180" s="39">
        <v>26.9</v>
      </c>
      <c r="K180" s="39">
        <v>0</v>
      </c>
      <c r="L180" s="39">
        <v>7.5</v>
      </c>
      <c r="M180" s="39">
        <v>61.7</v>
      </c>
      <c r="N180" s="39">
        <v>67.2</v>
      </c>
      <c r="O180" s="39">
        <v>25.2</v>
      </c>
      <c r="P180" s="39">
        <v>1.4</v>
      </c>
    </row>
    <row r="181" spans="1:16" ht="20.25" customHeight="1">
      <c r="B181" s="69" t="s">
        <v>203</v>
      </c>
      <c r="C181" s="52" t="s">
        <v>223</v>
      </c>
      <c r="D181" s="81">
        <v>250</v>
      </c>
      <c r="E181" s="39">
        <v>2.75</v>
      </c>
      <c r="F181" s="39">
        <v>2.75</v>
      </c>
      <c r="G181" s="39">
        <v>17.5</v>
      </c>
      <c r="H181" s="39">
        <v>118.25</v>
      </c>
      <c r="I181" s="39">
        <v>0</v>
      </c>
      <c r="J181" s="39">
        <v>8.25</v>
      </c>
      <c r="K181" s="39">
        <v>0</v>
      </c>
      <c r="L181" s="39">
        <v>1.25</v>
      </c>
      <c r="M181" s="39">
        <v>29.25</v>
      </c>
      <c r="N181" s="39">
        <v>67.5</v>
      </c>
      <c r="O181" s="39">
        <v>35.5</v>
      </c>
      <c r="P181" s="39">
        <v>1.25</v>
      </c>
    </row>
    <row r="182" spans="1:16" ht="18" customHeight="1">
      <c r="B182" s="69" t="s">
        <v>224</v>
      </c>
      <c r="C182" s="52" t="s">
        <v>225</v>
      </c>
      <c r="D182" s="70">
        <v>100</v>
      </c>
      <c r="E182" s="39">
        <v>13.5</v>
      </c>
      <c r="F182" s="39">
        <v>17.8</v>
      </c>
      <c r="G182" s="39">
        <v>2.2000000000000002</v>
      </c>
      <c r="H182" s="39">
        <v>209.3</v>
      </c>
      <c r="I182" s="39">
        <v>0.1</v>
      </c>
      <c r="J182" s="39">
        <v>1.1000000000000001</v>
      </c>
      <c r="K182" s="39">
        <v>0.1</v>
      </c>
      <c r="L182" s="39">
        <v>1.5</v>
      </c>
      <c r="M182" s="39">
        <v>24</v>
      </c>
      <c r="N182" s="39">
        <v>136</v>
      </c>
      <c r="O182" s="39">
        <v>17.7</v>
      </c>
      <c r="P182" s="39">
        <v>1.6</v>
      </c>
    </row>
    <row r="183" spans="1:16" ht="24" customHeight="1">
      <c r="B183" s="69" t="s">
        <v>112</v>
      </c>
      <c r="C183" s="52" t="s">
        <v>55</v>
      </c>
      <c r="D183" s="70">
        <v>180</v>
      </c>
      <c r="E183" s="39">
        <v>10.295999999999999</v>
      </c>
      <c r="F183" s="39">
        <v>6.9479999999999995</v>
      </c>
      <c r="G183" s="39">
        <v>46.223999999999997</v>
      </c>
      <c r="H183" s="39">
        <v>288.57599999999996</v>
      </c>
      <c r="I183" s="39">
        <v>1.8000000000000002E-2</v>
      </c>
      <c r="J183" s="39">
        <v>0.28800000000000003</v>
      </c>
      <c r="K183" s="39">
        <v>0</v>
      </c>
      <c r="L183" s="39">
        <v>0.72</v>
      </c>
      <c r="M183" s="39">
        <v>18.468</v>
      </c>
      <c r="N183" s="39">
        <v>162.57599999999999</v>
      </c>
      <c r="O183" s="39">
        <v>243.99000000000004</v>
      </c>
      <c r="P183" s="39">
        <v>5.58</v>
      </c>
    </row>
    <row r="184" spans="1:16" ht="20.25" customHeight="1">
      <c r="B184" s="69" t="s">
        <v>65</v>
      </c>
      <c r="C184" s="52" t="s">
        <v>52</v>
      </c>
      <c r="D184" s="81">
        <v>200</v>
      </c>
      <c r="E184" s="51">
        <v>0.16</v>
      </c>
      <c r="F184" s="51">
        <v>0.16</v>
      </c>
      <c r="G184" s="51">
        <v>27.88</v>
      </c>
      <c r="H184" s="51">
        <v>113.6</v>
      </c>
      <c r="I184" s="51">
        <v>0</v>
      </c>
      <c r="J184" s="51">
        <v>0.02</v>
      </c>
      <c r="K184" s="51">
        <v>0.9</v>
      </c>
      <c r="L184" s="51">
        <v>0.08</v>
      </c>
      <c r="M184" s="51">
        <v>14.18</v>
      </c>
      <c r="N184" s="51">
        <v>5.14</v>
      </c>
      <c r="O184" s="51">
        <v>4.4000000000000004</v>
      </c>
      <c r="P184" s="51">
        <v>0.96</v>
      </c>
    </row>
    <row r="185" spans="1:16" ht="20.100000000000001" customHeight="1">
      <c r="A185" s="36">
        <v>7</v>
      </c>
      <c r="B185" s="69" t="s">
        <v>63</v>
      </c>
      <c r="C185" s="52" t="s">
        <v>20</v>
      </c>
      <c r="D185" s="70">
        <v>40</v>
      </c>
      <c r="E185" s="51">
        <v>3.0666666666666664</v>
      </c>
      <c r="F185" s="51">
        <v>0.26666666666666672</v>
      </c>
      <c r="G185" s="51">
        <v>19.733333333333334</v>
      </c>
      <c r="H185" s="51">
        <v>94</v>
      </c>
      <c r="I185" s="51">
        <v>0</v>
      </c>
      <c r="J185" s="51">
        <v>0</v>
      </c>
      <c r="K185" s="51">
        <v>0</v>
      </c>
      <c r="L185" s="51">
        <v>0.4</v>
      </c>
      <c r="M185" s="51">
        <v>8</v>
      </c>
      <c r="N185" s="51">
        <v>26</v>
      </c>
      <c r="O185" s="51">
        <v>5.6000000000000014</v>
      </c>
      <c r="P185" s="51">
        <v>0.4</v>
      </c>
    </row>
    <row r="186" spans="1:16" ht="20.100000000000001" customHeight="1">
      <c r="A186" s="36">
        <v>7</v>
      </c>
      <c r="B186" s="69" t="s">
        <v>64</v>
      </c>
      <c r="C186" s="52" t="s">
        <v>21</v>
      </c>
      <c r="D186" s="70">
        <v>40</v>
      </c>
      <c r="E186" s="51">
        <v>2.6</v>
      </c>
      <c r="F186" s="51">
        <v>0.5</v>
      </c>
      <c r="G186" s="51">
        <v>15.8</v>
      </c>
      <c r="H186" s="51">
        <v>79.2</v>
      </c>
      <c r="I186" s="51">
        <v>0.1</v>
      </c>
      <c r="J186" s="51">
        <v>0</v>
      </c>
      <c r="K186" s="51">
        <v>0</v>
      </c>
      <c r="L186" s="51">
        <v>0.6</v>
      </c>
      <c r="M186" s="51">
        <v>11.599999999999998</v>
      </c>
      <c r="N186" s="51">
        <v>60</v>
      </c>
      <c r="O186" s="51">
        <v>18.8</v>
      </c>
      <c r="P186" s="51">
        <v>1.6</v>
      </c>
    </row>
    <row r="187" spans="1:16" ht="20.100000000000001" customHeight="1">
      <c r="A187" s="36">
        <v>7</v>
      </c>
      <c r="B187" s="69"/>
      <c r="C187" s="69" t="s">
        <v>18</v>
      </c>
      <c r="D187" s="70"/>
      <c r="E187" s="71">
        <v>35.57266666666667</v>
      </c>
      <c r="F187" s="71">
        <v>37.524666666666661</v>
      </c>
      <c r="G187" s="71">
        <v>153.53733333333332</v>
      </c>
      <c r="H187" s="71">
        <v>1072.0260000000001</v>
      </c>
      <c r="I187" s="71">
        <v>0.21800000000000003</v>
      </c>
      <c r="J187" s="71">
        <v>36.558</v>
      </c>
      <c r="K187" s="71">
        <v>1</v>
      </c>
      <c r="L187" s="71">
        <v>12.05</v>
      </c>
      <c r="M187" s="71">
        <v>167.19800000000001</v>
      </c>
      <c r="N187" s="71">
        <v>524.41599999999994</v>
      </c>
      <c r="O187" s="71">
        <v>351.19000000000005</v>
      </c>
      <c r="P187" s="71">
        <v>12.79</v>
      </c>
    </row>
    <row r="188" spans="1:16" ht="20.100000000000001" hidden="1" customHeight="1">
      <c r="B188" s="69"/>
      <c r="C188" s="56"/>
      <c r="D188" s="70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</row>
    <row r="189" spans="1:16" ht="20.100000000000001" hidden="1" customHeight="1">
      <c r="B189" s="110"/>
      <c r="C189" s="110"/>
      <c r="D189" s="110"/>
      <c r="E189" s="110"/>
      <c r="F189" s="110"/>
      <c r="G189" s="110"/>
      <c r="H189" s="110"/>
      <c r="I189" s="110"/>
      <c r="J189" s="110"/>
      <c r="K189" s="110"/>
      <c r="L189" s="110"/>
      <c r="M189" s="110"/>
      <c r="N189" s="110"/>
      <c r="O189" s="110"/>
      <c r="P189" s="110"/>
    </row>
    <row r="190" spans="1:16" ht="20.100000000000001" customHeight="1">
      <c r="A190" s="36">
        <v>7</v>
      </c>
      <c r="B190" s="69"/>
      <c r="C190" s="69" t="s">
        <v>32</v>
      </c>
      <c r="D190" s="70"/>
      <c r="E190" s="69">
        <v>58.482666666666674</v>
      </c>
      <c r="F190" s="105">
        <v>53.234666666666662</v>
      </c>
      <c r="G190" s="105">
        <v>227.95733333333334</v>
      </c>
      <c r="H190" s="105">
        <v>1627.2660000000001</v>
      </c>
      <c r="I190" s="105">
        <v>0.36799999999999999</v>
      </c>
      <c r="J190" s="105">
        <v>55.118000000000002</v>
      </c>
      <c r="K190" s="105">
        <v>1.9</v>
      </c>
      <c r="L190" s="105">
        <v>14.49</v>
      </c>
      <c r="M190" s="105">
        <v>453.49800000000005</v>
      </c>
      <c r="N190" s="105">
        <v>928.65599999999995</v>
      </c>
      <c r="O190" s="105">
        <v>414.13000000000005</v>
      </c>
      <c r="P190" s="105">
        <v>15.129999999999999</v>
      </c>
    </row>
    <row r="191" spans="1:16" s="50" customFormat="1" ht="20.100000000000001" customHeight="1">
      <c r="B191" s="57"/>
      <c r="C191" s="57"/>
      <c r="D191" s="63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</row>
    <row r="192" spans="1:16" s="50" customFormat="1" ht="20.100000000000001" customHeight="1">
      <c r="B192" s="55" t="s">
        <v>135</v>
      </c>
      <c r="C192" s="54"/>
      <c r="D192" s="63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</row>
    <row r="193" spans="1:16" s="50" customFormat="1" ht="20.100000000000001" customHeight="1">
      <c r="B193" s="55" t="s">
        <v>133</v>
      </c>
      <c r="C193" s="54"/>
      <c r="D193" s="63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</row>
    <row r="194" spans="1:16" s="50" customFormat="1" ht="20.100000000000001" customHeight="1">
      <c r="B194" s="55" t="s">
        <v>255</v>
      </c>
      <c r="C194" s="54"/>
      <c r="D194" s="63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</row>
    <row r="195" spans="1:16" s="50" customFormat="1" ht="20.100000000000001" customHeight="1">
      <c r="B195" s="57"/>
      <c r="C195" s="57"/>
      <c r="D195" s="63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</row>
    <row r="196" spans="1:16" s="50" customFormat="1" ht="36" customHeight="1">
      <c r="B196" s="111" t="s">
        <v>0</v>
      </c>
      <c r="C196" s="111" t="s">
        <v>1</v>
      </c>
      <c r="D196" s="113" t="s">
        <v>2</v>
      </c>
      <c r="E196" s="110" t="s">
        <v>3</v>
      </c>
      <c r="F196" s="110"/>
      <c r="G196" s="110"/>
      <c r="H196" s="110" t="s">
        <v>4</v>
      </c>
      <c r="I196" s="110" t="s">
        <v>5</v>
      </c>
      <c r="J196" s="110"/>
      <c r="K196" s="110"/>
      <c r="L196" s="110"/>
      <c r="M196" s="110" t="s">
        <v>6</v>
      </c>
      <c r="N196" s="110"/>
      <c r="O196" s="110"/>
      <c r="P196" s="110"/>
    </row>
    <row r="197" spans="1:16" s="50" customFormat="1" ht="38.25" customHeight="1">
      <c r="B197" s="111"/>
      <c r="C197" s="111"/>
      <c r="D197" s="113"/>
      <c r="E197" s="69" t="s">
        <v>7</v>
      </c>
      <c r="F197" s="69" t="s">
        <v>8</v>
      </c>
      <c r="G197" s="69" t="s">
        <v>9</v>
      </c>
      <c r="H197" s="110"/>
      <c r="I197" s="69" t="s">
        <v>127</v>
      </c>
      <c r="J197" s="69" t="s">
        <v>10</v>
      </c>
      <c r="K197" s="69" t="s">
        <v>11</v>
      </c>
      <c r="L197" s="69" t="s">
        <v>12</v>
      </c>
      <c r="M197" s="69" t="s">
        <v>13</v>
      </c>
      <c r="N197" s="69" t="s">
        <v>14</v>
      </c>
      <c r="O197" s="69" t="s">
        <v>15</v>
      </c>
      <c r="P197" s="69" t="s">
        <v>16</v>
      </c>
    </row>
    <row r="198" spans="1:16" ht="20.100000000000001" customHeight="1">
      <c r="A198" s="36">
        <v>8</v>
      </c>
      <c r="B198" s="110" t="s">
        <v>17</v>
      </c>
      <c r="C198" s="110"/>
      <c r="D198" s="110"/>
      <c r="E198" s="110"/>
      <c r="F198" s="110"/>
      <c r="G198" s="110"/>
      <c r="H198" s="110"/>
      <c r="I198" s="110"/>
      <c r="J198" s="110"/>
      <c r="K198" s="110"/>
      <c r="L198" s="110"/>
      <c r="M198" s="110"/>
      <c r="N198" s="110"/>
      <c r="O198" s="110"/>
      <c r="P198" s="110"/>
    </row>
    <row r="199" spans="1:16" ht="20.100000000000001" customHeight="1">
      <c r="B199" s="100" t="s">
        <v>183</v>
      </c>
      <c r="C199" s="52" t="s">
        <v>182</v>
      </c>
      <c r="D199" s="101">
        <v>100</v>
      </c>
      <c r="E199" s="39">
        <v>1.36</v>
      </c>
      <c r="F199" s="39">
        <v>2.4</v>
      </c>
      <c r="G199" s="39">
        <v>6.8</v>
      </c>
      <c r="H199" s="39">
        <v>46.24</v>
      </c>
      <c r="I199" s="39">
        <v>0</v>
      </c>
      <c r="J199" s="39">
        <v>4.96</v>
      </c>
      <c r="K199" s="39">
        <v>0</v>
      </c>
      <c r="L199" s="39">
        <v>1.76</v>
      </c>
      <c r="M199" s="39">
        <v>29.12</v>
      </c>
      <c r="N199" s="39">
        <v>29.12</v>
      </c>
      <c r="O199" s="39">
        <v>10.64</v>
      </c>
      <c r="P199" s="39">
        <v>0.56000000000000005</v>
      </c>
    </row>
    <row r="200" spans="1:16" ht="16.5" customHeight="1">
      <c r="A200" s="36">
        <v>8</v>
      </c>
      <c r="B200" s="69" t="s">
        <v>69</v>
      </c>
      <c r="C200" s="52" t="s">
        <v>53</v>
      </c>
      <c r="D200" s="70">
        <v>200</v>
      </c>
      <c r="E200" s="39">
        <v>14.863999999999999</v>
      </c>
      <c r="F200" s="39">
        <v>18.079999999999998</v>
      </c>
      <c r="G200" s="39">
        <v>2.8160000000000003</v>
      </c>
      <c r="H200" s="39">
        <v>309.07199999999995</v>
      </c>
      <c r="I200" s="39">
        <v>0.11200000000000002</v>
      </c>
      <c r="J200" s="39">
        <v>0.27200000000000002</v>
      </c>
      <c r="K200" s="39">
        <v>0.35200000000000004</v>
      </c>
      <c r="L200" s="39">
        <v>0.8</v>
      </c>
      <c r="M200" s="39">
        <v>109.95200000000001</v>
      </c>
      <c r="N200" s="39">
        <v>240.83199999999999</v>
      </c>
      <c r="O200" s="39">
        <v>17.215999999999998</v>
      </c>
      <c r="P200" s="39">
        <v>2.8160000000000003</v>
      </c>
    </row>
    <row r="201" spans="1:16" ht="20.100000000000001" customHeight="1">
      <c r="A201" s="36">
        <v>8</v>
      </c>
      <c r="B201" s="69" t="s">
        <v>113</v>
      </c>
      <c r="C201" s="52" t="s">
        <v>23</v>
      </c>
      <c r="D201" s="70">
        <v>40</v>
      </c>
      <c r="E201" s="38">
        <v>3</v>
      </c>
      <c r="F201" s="38">
        <v>1.1599999999999999</v>
      </c>
      <c r="G201" s="38">
        <v>20.56</v>
      </c>
      <c r="H201" s="38">
        <v>104.68</v>
      </c>
      <c r="I201" s="38">
        <v>4.4000000000000004E-2</v>
      </c>
      <c r="J201" s="38">
        <v>0</v>
      </c>
      <c r="K201" s="38">
        <v>0</v>
      </c>
      <c r="L201" s="38">
        <v>0.68</v>
      </c>
      <c r="M201" s="38">
        <v>7.6</v>
      </c>
      <c r="N201" s="38">
        <v>26</v>
      </c>
      <c r="O201" s="38">
        <v>5.2</v>
      </c>
      <c r="P201" s="38">
        <v>0.48</v>
      </c>
    </row>
    <row r="202" spans="1:16" ht="20.100000000000001" customHeight="1">
      <c r="A202" s="36">
        <v>8</v>
      </c>
      <c r="B202" s="69" t="s">
        <v>68</v>
      </c>
      <c r="C202" s="52" t="s">
        <v>57</v>
      </c>
      <c r="D202" s="70">
        <v>200</v>
      </c>
      <c r="E202" s="38">
        <v>4.08</v>
      </c>
      <c r="F202" s="38">
        <v>3.54</v>
      </c>
      <c r="G202" s="38">
        <v>17.579999999999998</v>
      </c>
      <c r="H202" s="38">
        <v>118.52</v>
      </c>
      <c r="I202" s="38">
        <v>0.06</v>
      </c>
      <c r="J202" s="38">
        <v>1.58</v>
      </c>
      <c r="K202" s="38">
        <v>0.02</v>
      </c>
      <c r="L202" s="38">
        <v>0</v>
      </c>
      <c r="M202" s="38">
        <v>152.22</v>
      </c>
      <c r="N202" s="38">
        <v>124.56</v>
      </c>
      <c r="O202" s="38">
        <v>21.34</v>
      </c>
      <c r="P202" s="38">
        <v>0.48</v>
      </c>
    </row>
    <row r="203" spans="1:16" ht="20.100000000000001" hidden="1" customHeight="1">
      <c r="B203" s="69"/>
      <c r="C203" s="69"/>
      <c r="D203" s="70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</row>
    <row r="204" spans="1:16" ht="20.100000000000001" customHeight="1">
      <c r="A204" s="36">
        <v>8</v>
      </c>
      <c r="B204" s="69"/>
      <c r="C204" s="69" t="s">
        <v>18</v>
      </c>
      <c r="D204" s="70"/>
      <c r="E204" s="69">
        <v>23.304000000000002</v>
      </c>
      <c r="F204" s="100">
        <v>25.179999999999996</v>
      </c>
      <c r="G204" s="100">
        <v>47.756</v>
      </c>
      <c r="H204" s="100">
        <v>578.51199999999994</v>
      </c>
      <c r="I204" s="100">
        <v>0.21600000000000003</v>
      </c>
      <c r="J204" s="100">
        <v>6.8120000000000003</v>
      </c>
      <c r="K204" s="100">
        <v>0.37200000000000005</v>
      </c>
      <c r="L204" s="100">
        <v>3.24</v>
      </c>
      <c r="M204" s="100">
        <v>298.892</v>
      </c>
      <c r="N204" s="100">
        <v>420.512</v>
      </c>
      <c r="O204" s="100">
        <v>54.396000000000001</v>
      </c>
      <c r="P204" s="100">
        <v>4.3360000000000003</v>
      </c>
    </row>
    <row r="205" spans="1:16" ht="20.100000000000001" customHeight="1">
      <c r="A205" s="36">
        <v>8</v>
      </c>
      <c r="B205" s="110" t="s">
        <v>19</v>
      </c>
      <c r="C205" s="110"/>
      <c r="D205" s="110"/>
      <c r="E205" s="110"/>
      <c r="F205" s="110"/>
      <c r="G205" s="110"/>
      <c r="H205" s="110"/>
      <c r="I205" s="110"/>
      <c r="J205" s="110"/>
      <c r="K205" s="110"/>
      <c r="L205" s="110"/>
      <c r="M205" s="110"/>
      <c r="N205" s="110"/>
      <c r="O205" s="110"/>
      <c r="P205" s="110"/>
    </row>
    <row r="206" spans="1:16" ht="20.100000000000001" customHeight="1">
      <c r="A206" s="36">
        <v>8</v>
      </c>
      <c r="B206" s="69" t="s">
        <v>143</v>
      </c>
      <c r="C206" s="52" t="s">
        <v>144</v>
      </c>
      <c r="D206" s="70">
        <v>100</v>
      </c>
      <c r="E206" s="39">
        <v>1.1000000000000001</v>
      </c>
      <c r="F206" s="39">
        <v>0.2</v>
      </c>
      <c r="G206" s="39">
        <v>3.8</v>
      </c>
      <c r="H206" s="39">
        <v>21.4</v>
      </c>
      <c r="I206" s="39">
        <v>0.06</v>
      </c>
      <c r="J206" s="39">
        <v>25</v>
      </c>
      <c r="K206" s="39">
        <v>0</v>
      </c>
      <c r="L206" s="39">
        <v>0.7</v>
      </c>
      <c r="M206" s="39">
        <v>14</v>
      </c>
      <c r="N206" s="39">
        <v>26</v>
      </c>
      <c r="O206" s="39">
        <v>20</v>
      </c>
      <c r="P206" s="39">
        <v>0.9</v>
      </c>
    </row>
    <row r="207" spans="1:16" ht="36.75" customHeight="1">
      <c r="A207" s="36">
        <v>8</v>
      </c>
      <c r="B207" s="69" t="s">
        <v>230</v>
      </c>
      <c r="C207" s="52" t="s">
        <v>229</v>
      </c>
      <c r="D207" s="81" t="s">
        <v>258</v>
      </c>
      <c r="E207" s="39">
        <v>2.4700000000000002</v>
      </c>
      <c r="F207" s="39">
        <v>7.28</v>
      </c>
      <c r="G207" s="39">
        <v>25.48</v>
      </c>
      <c r="H207" s="39">
        <v>177.84</v>
      </c>
      <c r="I207" s="39">
        <v>0.27300000000000002</v>
      </c>
      <c r="J207" s="39">
        <v>10.789999999999997</v>
      </c>
      <c r="K207" s="39">
        <v>26</v>
      </c>
      <c r="L207" s="39">
        <v>1.95</v>
      </c>
      <c r="M207" s="39">
        <v>59.8</v>
      </c>
      <c r="N207" s="39">
        <v>66.819999999999993</v>
      </c>
      <c r="O207" s="39">
        <v>24.18</v>
      </c>
      <c r="P207" s="39">
        <v>1.56</v>
      </c>
    </row>
    <row r="208" spans="1:16" ht="20.100000000000001" customHeight="1">
      <c r="A208" s="36">
        <v>8</v>
      </c>
      <c r="B208" s="69" t="s">
        <v>150</v>
      </c>
      <c r="C208" s="52" t="s">
        <v>151</v>
      </c>
      <c r="D208" s="70">
        <v>100</v>
      </c>
      <c r="E208" s="39">
        <v>15.9</v>
      </c>
      <c r="F208" s="39">
        <v>7.5</v>
      </c>
      <c r="G208" s="39">
        <v>12</v>
      </c>
      <c r="H208" s="39">
        <v>148.5</v>
      </c>
      <c r="I208" s="39">
        <v>0.1</v>
      </c>
      <c r="J208" s="39">
        <v>0.7</v>
      </c>
      <c r="K208" s="39">
        <v>0.2</v>
      </c>
      <c r="L208" s="39">
        <v>3.2</v>
      </c>
      <c r="M208" s="39">
        <v>119.2</v>
      </c>
      <c r="N208" s="39">
        <v>223.7</v>
      </c>
      <c r="O208" s="39">
        <v>45.7</v>
      </c>
      <c r="P208" s="39">
        <v>1.2</v>
      </c>
    </row>
    <row r="209" spans="1:16" ht="20.100000000000001" customHeight="1">
      <c r="A209" s="36">
        <v>8</v>
      </c>
      <c r="B209" s="69" t="s">
        <v>72</v>
      </c>
      <c r="C209" s="52" t="s">
        <v>54</v>
      </c>
      <c r="D209" s="70">
        <v>180</v>
      </c>
      <c r="E209" s="39">
        <v>3.6719999999999997</v>
      </c>
      <c r="F209" s="51">
        <v>7.28</v>
      </c>
      <c r="G209" s="51">
        <v>25.48</v>
      </c>
      <c r="H209" s="51">
        <v>177.84</v>
      </c>
      <c r="I209" s="51">
        <v>0.27300000000000002</v>
      </c>
      <c r="J209" s="51">
        <v>10.789999999999997</v>
      </c>
      <c r="K209" s="51">
        <v>26</v>
      </c>
      <c r="L209" s="51">
        <v>1.95</v>
      </c>
      <c r="M209" s="51">
        <v>59.8</v>
      </c>
      <c r="N209" s="51">
        <v>66.819999999999993</v>
      </c>
      <c r="O209" s="51">
        <v>24.18</v>
      </c>
      <c r="P209" s="51">
        <v>1.56</v>
      </c>
    </row>
    <row r="210" spans="1:16" ht="21.75" customHeight="1">
      <c r="A210" s="36">
        <v>8</v>
      </c>
      <c r="B210" s="69" t="s">
        <v>66</v>
      </c>
      <c r="C210" s="52" t="s">
        <v>206</v>
      </c>
      <c r="D210" s="70">
        <v>200</v>
      </c>
      <c r="E210" s="39">
        <v>0.2</v>
      </c>
      <c r="F210" s="51">
        <v>7.5</v>
      </c>
      <c r="G210" s="51">
        <v>12</v>
      </c>
      <c r="H210" s="51">
        <v>148.5</v>
      </c>
      <c r="I210" s="51">
        <v>0.1</v>
      </c>
      <c r="J210" s="51">
        <v>0.7</v>
      </c>
      <c r="K210" s="51">
        <v>0.2</v>
      </c>
      <c r="L210" s="51">
        <v>3.2</v>
      </c>
      <c r="M210" s="51">
        <v>119.2</v>
      </c>
      <c r="N210" s="51">
        <v>223.7</v>
      </c>
      <c r="O210" s="51">
        <v>45.7</v>
      </c>
      <c r="P210" s="51">
        <v>1.2</v>
      </c>
    </row>
    <row r="211" spans="1:16" ht="21.75" customHeight="1">
      <c r="B211" s="102" t="s">
        <v>63</v>
      </c>
      <c r="C211" s="52" t="s">
        <v>20</v>
      </c>
      <c r="D211" s="103">
        <v>40</v>
      </c>
      <c r="E211" s="39">
        <v>3.0666666666666664</v>
      </c>
      <c r="F211" s="39">
        <v>0.26666666666666672</v>
      </c>
      <c r="G211" s="39">
        <v>19.733333333333334</v>
      </c>
      <c r="H211" s="39">
        <v>94</v>
      </c>
      <c r="I211" s="39">
        <v>0</v>
      </c>
      <c r="J211" s="39">
        <v>0</v>
      </c>
      <c r="K211" s="39">
        <v>0</v>
      </c>
      <c r="L211" s="39">
        <v>0.4</v>
      </c>
      <c r="M211" s="39">
        <v>8</v>
      </c>
      <c r="N211" s="39">
        <v>26</v>
      </c>
      <c r="O211" s="39">
        <v>5.6000000000000014</v>
      </c>
      <c r="P211" s="39">
        <v>0.4</v>
      </c>
    </row>
    <row r="212" spans="1:16" ht="21.75" customHeight="1">
      <c r="B212" s="102" t="s">
        <v>64</v>
      </c>
      <c r="C212" s="52" t="s">
        <v>21</v>
      </c>
      <c r="D212" s="103">
        <v>50</v>
      </c>
      <c r="E212" s="39">
        <v>3.25</v>
      </c>
      <c r="F212" s="39">
        <v>0.625</v>
      </c>
      <c r="G212" s="39">
        <v>19.75</v>
      </c>
      <c r="H212" s="39">
        <v>99</v>
      </c>
      <c r="I212" s="39">
        <v>0.125</v>
      </c>
      <c r="J212" s="39">
        <v>0</v>
      </c>
      <c r="K212" s="39">
        <v>0</v>
      </c>
      <c r="L212" s="39">
        <v>0.75</v>
      </c>
      <c r="M212" s="39">
        <v>14.499999999999998</v>
      </c>
      <c r="N212" s="39">
        <v>75</v>
      </c>
      <c r="O212" s="39">
        <v>23.5</v>
      </c>
      <c r="P212" s="39">
        <v>2</v>
      </c>
    </row>
    <row r="213" spans="1:16" ht="20.100000000000001" customHeight="1">
      <c r="A213" s="36">
        <v>8</v>
      </c>
      <c r="B213" s="69"/>
      <c r="C213" s="52" t="s">
        <v>192</v>
      </c>
      <c r="D213" s="70">
        <v>150</v>
      </c>
      <c r="E213" s="39">
        <v>1.3999999999999997</v>
      </c>
      <c r="F213" s="51">
        <v>5.76</v>
      </c>
      <c r="G213" s="51">
        <v>24.534000000000002</v>
      </c>
      <c r="H213" s="51">
        <v>164.68200000000002</v>
      </c>
      <c r="I213" s="51">
        <v>3.6000000000000004E-2</v>
      </c>
      <c r="J213" s="51">
        <v>0.16200000000000001</v>
      </c>
      <c r="K213" s="51">
        <v>21.797999999999998</v>
      </c>
      <c r="L213" s="51">
        <v>0.21599999999999997</v>
      </c>
      <c r="M213" s="51">
        <v>44.37</v>
      </c>
      <c r="N213" s="51">
        <v>33.299999999999997</v>
      </c>
      <c r="O213" s="51">
        <v>103.914</v>
      </c>
      <c r="P213" s="51">
        <v>1.2060000000000002</v>
      </c>
    </row>
    <row r="214" spans="1:16" ht="20.100000000000001" customHeight="1">
      <c r="A214" s="36">
        <v>8</v>
      </c>
      <c r="B214" s="69"/>
      <c r="C214" s="69" t="s">
        <v>18</v>
      </c>
      <c r="D214" s="64"/>
      <c r="E214" s="69">
        <v>31.058666666666664</v>
      </c>
      <c r="F214" s="102">
        <v>36.411666666666669</v>
      </c>
      <c r="G214" s="102">
        <v>142.77733333333333</v>
      </c>
      <c r="H214" s="102">
        <v>1031.7620000000002</v>
      </c>
      <c r="I214" s="102">
        <v>0.96700000000000008</v>
      </c>
      <c r="J214" s="102">
        <v>48.142000000000003</v>
      </c>
      <c r="K214" s="102">
        <v>74.198000000000008</v>
      </c>
      <c r="L214" s="102">
        <v>12.366</v>
      </c>
      <c r="M214" s="102">
        <v>438.87</v>
      </c>
      <c r="N214" s="102">
        <v>741.33999999999992</v>
      </c>
      <c r="O214" s="102">
        <v>292.774</v>
      </c>
      <c r="P214" s="102">
        <v>10.026</v>
      </c>
    </row>
    <row r="215" spans="1:16" ht="20.100000000000001" hidden="1" customHeight="1">
      <c r="B215" s="110"/>
      <c r="C215" s="110"/>
      <c r="D215" s="110"/>
      <c r="E215" s="110"/>
      <c r="F215" s="110"/>
      <c r="G215" s="110"/>
      <c r="H215" s="110"/>
      <c r="I215" s="110"/>
      <c r="J215" s="110"/>
      <c r="K215" s="110"/>
      <c r="L215" s="110"/>
      <c r="M215" s="110"/>
      <c r="N215" s="110"/>
      <c r="O215" s="110"/>
      <c r="P215" s="110"/>
    </row>
    <row r="216" spans="1:16" ht="20.100000000000001" customHeight="1">
      <c r="A216" s="36">
        <v>8</v>
      </c>
      <c r="B216" s="69"/>
      <c r="C216" s="69" t="s">
        <v>33</v>
      </c>
      <c r="D216" s="70"/>
      <c r="E216" s="69">
        <v>54.362666666666669</v>
      </c>
      <c r="F216" s="105">
        <v>61.591666666666669</v>
      </c>
      <c r="G216" s="105">
        <v>190.53333333333333</v>
      </c>
      <c r="H216" s="105">
        <v>1610.2740000000001</v>
      </c>
      <c r="I216" s="105">
        <v>1.1830000000000001</v>
      </c>
      <c r="J216" s="105">
        <v>54.954000000000001</v>
      </c>
      <c r="K216" s="105">
        <v>74.570000000000007</v>
      </c>
      <c r="L216" s="105">
        <v>15.606</v>
      </c>
      <c r="M216" s="105">
        <v>737.76199999999994</v>
      </c>
      <c r="N216" s="105">
        <v>1161.8519999999999</v>
      </c>
      <c r="O216" s="105">
        <v>347.17</v>
      </c>
      <c r="P216" s="105">
        <v>14.362</v>
      </c>
    </row>
    <row r="217" spans="1:16" s="50" customFormat="1" ht="20.100000000000001" customHeight="1">
      <c r="B217" s="57"/>
      <c r="C217" s="57"/>
      <c r="D217" s="63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</row>
    <row r="218" spans="1:16" s="50" customFormat="1" ht="20.100000000000001" customHeight="1">
      <c r="B218" s="55" t="s">
        <v>136</v>
      </c>
      <c r="C218" s="54"/>
      <c r="D218" s="63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</row>
    <row r="219" spans="1:16" s="50" customFormat="1" ht="20.100000000000001" customHeight="1">
      <c r="B219" s="55" t="s">
        <v>133</v>
      </c>
      <c r="C219" s="54"/>
      <c r="D219" s="63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</row>
    <row r="220" spans="1:16" s="50" customFormat="1" ht="20.100000000000001" customHeight="1">
      <c r="B220" s="55" t="s">
        <v>256</v>
      </c>
      <c r="C220" s="54"/>
      <c r="D220" s="63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</row>
    <row r="221" spans="1:16" s="50" customFormat="1" ht="20.100000000000001" customHeight="1">
      <c r="B221" s="57"/>
      <c r="C221" s="57"/>
      <c r="D221" s="63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</row>
    <row r="222" spans="1:16" s="50" customFormat="1" ht="33.75" customHeight="1">
      <c r="B222" s="111" t="s">
        <v>0</v>
      </c>
      <c r="C222" s="111" t="s">
        <v>1</v>
      </c>
      <c r="D222" s="113" t="s">
        <v>2</v>
      </c>
      <c r="E222" s="110" t="s">
        <v>3</v>
      </c>
      <c r="F222" s="110"/>
      <c r="G222" s="110"/>
      <c r="H222" s="110" t="s">
        <v>4</v>
      </c>
      <c r="I222" s="110" t="s">
        <v>5</v>
      </c>
      <c r="J222" s="110"/>
      <c r="K222" s="110"/>
      <c r="L222" s="110"/>
      <c r="M222" s="110" t="s">
        <v>6</v>
      </c>
      <c r="N222" s="110"/>
      <c r="O222" s="110"/>
      <c r="P222" s="110"/>
    </row>
    <row r="223" spans="1:16" s="50" customFormat="1" ht="41.25" customHeight="1">
      <c r="B223" s="111"/>
      <c r="C223" s="111"/>
      <c r="D223" s="113"/>
      <c r="E223" s="69" t="s">
        <v>7</v>
      </c>
      <c r="F223" s="69" t="s">
        <v>8</v>
      </c>
      <c r="G223" s="69" t="s">
        <v>9</v>
      </c>
      <c r="H223" s="110"/>
      <c r="I223" s="69" t="s">
        <v>127</v>
      </c>
      <c r="J223" s="69" t="s">
        <v>10</v>
      </c>
      <c r="K223" s="69" t="s">
        <v>11</v>
      </c>
      <c r="L223" s="69" t="s">
        <v>12</v>
      </c>
      <c r="M223" s="69" t="s">
        <v>13</v>
      </c>
      <c r="N223" s="69" t="s">
        <v>14</v>
      </c>
      <c r="O223" s="69" t="s">
        <v>15</v>
      </c>
      <c r="P223" s="69" t="s">
        <v>16</v>
      </c>
    </row>
    <row r="224" spans="1:16" ht="20.100000000000001" customHeight="1">
      <c r="A224" s="36">
        <v>9</v>
      </c>
      <c r="B224" s="110" t="s">
        <v>17</v>
      </c>
      <c r="C224" s="110"/>
      <c r="D224" s="110"/>
      <c r="E224" s="110"/>
      <c r="F224" s="110"/>
      <c r="G224" s="110"/>
      <c r="H224" s="110"/>
      <c r="I224" s="110"/>
      <c r="J224" s="110"/>
      <c r="K224" s="110"/>
      <c r="L224" s="110"/>
      <c r="M224" s="110"/>
      <c r="N224" s="110"/>
      <c r="O224" s="110"/>
      <c r="P224" s="110"/>
    </row>
    <row r="225" spans="1:16" ht="39.75" customHeight="1">
      <c r="B225" s="69" t="s">
        <v>231</v>
      </c>
      <c r="C225" s="52" t="s">
        <v>254</v>
      </c>
      <c r="D225" s="70" t="s">
        <v>261</v>
      </c>
      <c r="E225" s="38">
        <v>11.07</v>
      </c>
      <c r="F225" s="38">
        <v>18.040000000000003</v>
      </c>
      <c r="G225" s="38">
        <v>31.57</v>
      </c>
      <c r="H225" s="38">
        <v>380.48</v>
      </c>
      <c r="I225" s="38">
        <v>6.1499999999999992E-2</v>
      </c>
      <c r="J225" s="38">
        <v>8.199999999999999E-2</v>
      </c>
      <c r="K225" s="38">
        <v>1.1480000000000001</v>
      </c>
      <c r="L225" s="38">
        <v>63.263000000000005</v>
      </c>
      <c r="M225" s="38">
        <v>130.58500000000001</v>
      </c>
      <c r="N225" s="38">
        <v>19.884999999999998</v>
      </c>
      <c r="O225" s="38">
        <v>115.41500000000001</v>
      </c>
      <c r="P225" s="38">
        <v>0.41</v>
      </c>
    </row>
    <row r="226" spans="1:16" ht="37.5" customHeight="1">
      <c r="B226" s="69"/>
      <c r="C226" s="52" t="s">
        <v>25</v>
      </c>
      <c r="D226" s="70">
        <v>40</v>
      </c>
      <c r="E226" s="38">
        <v>2.4</v>
      </c>
      <c r="F226" s="38">
        <v>1.88</v>
      </c>
      <c r="G226" s="38">
        <v>11.12</v>
      </c>
      <c r="H226" s="38">
        <v>68</v>
      </c>
      <c r="I226" s="38">
        <v>2.4E-2</v>
      </c>
      <c r="J226" s="38">
        <v>0</v>
      </c>
      <c r="K226" s="38">
        <v>4.0000000000000001E-3</v>
      </c>
      <c r="L226" s="38">
        <v>0.8</v>
      </c>
      <c r="M226" s="38">
        <v>6.4</v>
      </c>
      <c r="N226" s="38">
        <v>17.600000000000001</v>
      </c>
      <c r="O226" s="38">
        <v>2.4</v>
      </c>
      <c r="P226" s="38">
        <v>0.24</v>
      </c>
    </row>
    <row r="227" spans="1:16" ht="20.100000000000001" customHeight="1">
      <c r="B227" s="69" t="s">
        <v>60</v>
      </c>
      <c r="C227" s="52" t="s">
        <v>26</v>
      </c>
      <c r="D227" s="97" t="s">
        <v>244</v>
      </c>
      <c r="E227" s="38">
        <v>0.08</v>
      </c>
      <c r="F227" s="38">
        <v>0.02</v>
      </c>
      <c r="G227" s="38">
        <v>15</v>
      </c>
      <c r="H227" s="38">
        <v>60.46</v>
      </c>
      <c r="I227" s="38">
        <v>0</v>
      </c>
      <c r="J227" s="38">
        <v>0</v>
      </c>
      <c r="K227" s="38">
        <v>0.04</v>
      </c>
      <c r="L227" s="38">
        <v>0</v>
      </c>
      <c r="M227" s="38">
        <v>11.1</v>
      </c>
      <c r="N227" s="38">
        <v>1.4</v>
      </c>
      <c r="O227" s="38">
        <v>2.8</v>
      </c>
      <c r="P227" s="38">
        <v>0.28000000000000003</v>
      </c>
    </row>
    <row r="228" spans="1:16" ht="20.100000000000001" customHeight="1">
      <c r="A228" s="36">
        <v>9</v>
      </c>
      <c r="B228" s="69"/>
      <c r="C228" s="69" t="s">
        <v>18</v>
      </c>
      <c r="D228" s="70"/>
      <c r="E228" s="69">
        <v>13.55</v>
      </c>
      <c r="F228" s="102">
        <v>19.940000000000001</v>
      </c>
      <c r="G228" s="102">
        <v>57.69</v>
      </c>
      <c r="H228" s="102">
        <v>508.94</v>
      </c>
      <c r="I228" s="102">
        <v>8.5499999999999993E-2</v>
      </c>
      <c r="J228" s="102">
        <v>8.199999999999999E-2</v>
      </c>
      <c r="K228" s="102">
        <v>1.1920000000000002</v>
      </c>
      <c r="L228" s="102">
        <v>64.063000000000002</v>
      </c>
      <c r="M228" s="102">
        <v>148.08500000000001</v>
      </c>
      <c r="N228" s="102">
        <v>38.884999999999998</v>
      </c>
      <c r="O228" s="102">
        <v>120.61500000000001</v>
      </c>
      <c r="P228" s="102">
        <v>0.92999999999999994</v>
      </c>
    </row>
    <row r="229" spans="1:16" ht="20.100000000000001" customHeight="1">
      <c r="A229" s="36">
        <v>9</v>
      </c>
      <c r="B229" s="110" t="s">
        <v>19</v>
      </c>
      <c r="C229" s="110"/>
      <c r="D229" s="110"/>
      <c r="E229" s="110"/>
      <c r="F229" s="110"/>
      <c r="G229" s="110"/>
      <c r="H229" s="110"/>
      <c r="I229" s="110"/>
      <c r="J229" s="110"/>
      <c r="K229" s="110"/>
      <c r="L229" s="110"/>
      <c r="M229" s="110"/>
      <c r="N229" s="110"/>
      <c r="O229" s="110"/>
      <c r="P229" s="110"/>
    </row>
    <row r="230" spans="1:16" ht="20.100000000000001" customHeight="1">
      <c r="A230" s="36">
        <v>9</v>
      </c>
      <c r="B230" s="69" t="s">
        <v>232</v>
      </c>
      <c r="C230" s="52" t="s">
        <v>233</v>
      </c>
      <c r="D230" s="70">
        <v>100</v>
      </c>
      <c r="E230" s="39">
        <v>2.29</v>
      </c>
      <c r="F230" s="39">
        <v>1.22</v>
      </c>
      <c r="G230" s="39">
        <v>14.34</v>
      </c>
      <c r="H230" s="39">
        <v>67</v>
      </c>
      <c r="I230" s="39">
        <v>0</v>
      </c>
      <c r="J230" s="39">
        <v>1.8</v>
      </c>
      <c r="K230" s="39">
        <v>0</v>
      </c>
      <c r="L230" s="39">
        <v>0.1</v>
      </c>
      <c r="M230" s="39">
        <v>3</v>
      </c>
      <c r="N230" s="39">
        <v>46</v>
      </c>
      <c r="O230" s="39">
        <v>13</v>
      </c>
      <c r="P230" s="39">
        <v>0.3</v>
      </c>
    </row>
    <row r="231" spans="1:16" ht="36.75" customHeight="1">
      <c r="A231" s="36">
        <v>9</v>
      </c>
      <c r="B231" s="69" t="s">
        <v>235</v>
      </c>
      <c r="C231" s="52" t="s">
        <v>234</v>
      </c>
      <c r="D231" s="70" t="s">
        <v>262</v>
      </c>
      <c r="E231" s="39">
        <v>3.85</v>
      </c>
      <c r="F231" s="39">
        <v>4.95</v>
      </c>
      <c r="G231" s="39">
        <v>20.625</v>
      </c>
      <c r="H231" s="39">
        <v>132.82499999999999</v>
      </c>
      <c r="I231" s="39">
        <v>0</v>
      </c>
      <c r="J231" s="39">
        <v>6.3250000000000002</v>
      </c>
      <c r="K231" s="39">
        <v>23.1</v>
      </c>
      <c r="L231" s="39">
        <v>79.474999999999994</v>
      </c>
      <c r="M231" s="39">
        <v>36.85</v>
      </c>
      <c r="N231" s="39">
        <v>79.447499999999991</v>
      </c>
      <c r="O231" s="39">
        <v>27.774999999999999</v>
      </c>
      <c r="P231" s="39">
        <v>1.2649999999999999</v>
      </c>
    </row>
    <row r="232" spans="1:16" ht="20.100000000000001" customHeight="1">
      <c r="A232" s="36">
        <v>9</v>
      </c>
      <c r="B232" s="69" t="s">
        <v>237</v>
      </c>
      <c r="C232" s="52" t="s">
        <v>236</v>
      </c>
      <c r="D232" s="70" t="s">
        <v>260</v>
      </c>
      <c r="E232" s="39">
        <v>11.96</v>
      </c>
      <c r="F232" s="39">
        <v>13.34</v>
      </c>
      <c r="G232" s="39">
        <v>21.85</v>
      </c>
      <c r="H232" s="39">
        <v>310.5</v>
      </c>
      <c r="I232" s="39">
        <v>0.23</v>
      </c>
      <c r="J232" s="39">
        <v>8.9700000000000006</v>
      </c>
      <c r="K232" s="39">
        <v>0</v>
      </c>
      <c r="L232" s="39">
        <v>4.1399999999999997</v>
      </c>
      <c r="M232" s="39">
        <v>40.019999999999996</v>
      </c>
      <c r="N232" s="39">
        <v>271.39999999999998</v>
      </c>
      <c r="O232" s="39">
        <v>55.89</v>
      </c>
      <c r="P232" s="39">
        <v>5.0600000000000005</v>
      </c>
    </row>
    <row r="233" spans="1:16" ht="20.100000000000001" customHeight="1">
      <c r="B233" s="69" t="s">
        <v>66</v>
      </c>
      <c r="C233" s="52" t="s">
        <v>67</v>
      </c>
      <c r="D233" s="70">
        <v>200</v>
      </c>
      <c r="E233" s="39">
        <v>0.66</v>
      </c>
      <c r="F233" s="39">
        <v>0.1</v>
      </c>
      <c r="G233" s="39">
        <v>32.020000000000003</v>
      </c>
      <c r="H233" s="39">
        <v>131.52000000000001</v>
      </c>
      <c r="I233" s="39">
        <v>0</v>
      </c>
      <c r="J233" s="39">
        <v>0.02</v>
      </c>
      <c r="K233" s="39">
        <v>0.68</v>
      </c>
      <c r="L233" s="39">
        <v>0.5</v>
      </c>
      <c r="M233" s="39">
        <v>32.479999999999997</v>
      </c>
      <c r="N233" s="39">
        <v>17.46</v>
      </c>
      <c r="O233" s="39">
        <v>23.44</v>
      </c>
      <c r="P233" s="39">
        <v>0.7</v>
      </c>
    </row>
    <row r="234" spans="1:16" ht="20.100000000000001" customHeight="1">
      <c r="A234" s="36">
        <v>9</v>
      </c>
      <c r="B234" s="69" t="s">
        <v>63</v>
      </c>
      <c r="C234" s="52" t="s">
        <v>20</v>
      </c>
      <c r="D234" s="70">
        <v>40</v>
      </c>
      <c r="E234" s="39">
        <v>3.0666666666666664</v>
      </c>
      <c r="F234" s="39">
        <v>0.26666666666666672</v>
      </c>
      <c r="G234" s="39">
        <v>19.733333333333334</v>
      </c>
      <c r="H234" s="39">
        <v>94</v>
      </c>
      <c r="I234" s="39">
        <v>0</v>
      </c>
      <c r="J234" s="39">
        <v>0</v>
      </c>
      <c r="K234" s="39">
        <v>0</v>
      </c>
      <c r="L234" s="39">
        <v>0.4</v>
      </c>
      <c r="M234" s="39">
        <v>8</v>
      </c>
      <c r="N234" s="39">
        <v>26</v>
      </c>
      <c r="O234" s="39">
        <v>5.6000000000000014</v>
      </c>
      <c r="P234" s="39">
        <v>0.4</v>
      </c>
    </row>
    <row r="235" spans="1:16" ht="20.100000000000001" customHeight="1">
      <c r="B235" s="102" t="s">
        <v>64</v>
      </c>
      <c r="C235" s="52" t="s">
        <v>21</v>
      </c>
      <c r="D235" s="103">
        <v>50</v>
      </c>
      <c r="E235" s="39">
        <v>3.25</v>
      </c>
      <c r="F235" s="39">
        <v>0.625</v>
      </c>
      <c r="G235" s="39">
        <v>19.75</v>
      </c>
      <c r="H235" s="39">
        <v>99</v>
      </c>
      <c r="I235" s="39">
        <v>0.125</v>
      </c>
      <c r="J235" s="39">
        <v>0</v>
      </c>
      <c r="K235" s="39">
        <v>0</v>
      </c>
      <c r="L235" s="39">
        <v>0.75</v>
      </c>
      <c r="M235" s="39">
        <v>14.499999999999998</v>
      </c>
      <c r="N235" s="39">
        <v>75</v>
      </c>
      <c r="O235" s="39">
        <v>23.5</v>
      </c>
      <c r="P235" s="39">
        <v>2</v>
      </c>
    </row>
    <row r="236" spans="1:16" ht="20.100000000000001" customHeight="1">
      <c r="A236" s="36">
        <v>9</v>
      </c>
      <c r="B236" s="69"/>
      <c r="C236" s="52" t="s">
        <v>198</v>
      </c>
      <c r="D236" s="70">
        <v>65</v>
      </c>
      <c r="E236" s="39">
        <v>2.5350000000000001</v>
      </c>
      <c r="F236" s="39">
        <v>7.9950000000000001</v>
      </c>
      <c r="G236" s="39">
        <v>18.785</v>
      </c>
      <c r="H236" s="39">
        <v>169</v>
      </c>
      <c r="I236" s="39">
        <v>1.82</v>
      </c>
      <c r="J236" s="39">
        <v>0.52</v>
      </c>
      <c r="K236" s="39">
        <v>0</v>
      </c>
      <c r="L236" s="39">
        <v>1.3</v>
      </c>
      <c r="M236" s="39">
        <v>7.15</v>
      </c>
      <c r="N236" s="39">
        <v>8.4499999999999993</v>
      </c>
      <c r="O236" s="39">
        <v>4.68</v>
      </c>
      <c r="P236" s="39">
        <v>3.38</v>
      </c>
    </row>
    <row r="237" spans="1:16" ht="20.100000000000001" hidden="1" customHeight="1">
      <c r="A237" s="36">
        <v>9</v>
      </c>
      <c r="B237" s="69"/>
      <c r="C237" s="69"/>
      <c r="D237" s="70"/>
      <c r="E237" s="39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</row>
    <row r="238" spans="1:16" ht="20.100000000000001" hidden="1" customHeight="1">
      <c r="A238" s="36">
        <v>9</v>
      </c>
      <c r="B238" s="69" t="e">
        <v>#REF!</v>
      </c>
      <c r="C238" s="69"/>
      <c r="D238" s="70"/>
      <c r="E238" s="39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</row>
    <row r="239" spans="1:16" ht="20.100000000000001" hidden="1" customHeight="1">
      <c r="A239" s="36">
        <v>9</v>
      </c>
      <c r="B239" s="69" t="e">
        <v>#REF!</v>
      </c>
      <c r="C239" s="69"/>
      <c r="D239" s="70"/>
      <c r="E239" s="39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</row>
    <row r="240" spans="1:16" ht="20.100000000000001" customHeight="1">
      <c r="A240" s="36">
        <v>9</v>
      </c>
      <c r="B240" s="69"/>
      <c r="C240" s="69" t="s">
        <v>18</v>
      </c>
      <c r="D240" s="70"/>
      <c r="E240" s="69">
        <v>27.611666666666668</v>
      </c>
      <c r="F240" s="102">
        <v>28.496666666666666</v>
      </c>
      <c r="G240" s="102">
        <v>147.10333333333332</v>
      </c>
      <c r="H240" s="102">
        <v>1003.845</v>
      </c>
      <c r="I240" s="102">
        <v>2.1749999999999998</v>
      </c>
      <c r="J240" s="102">
        <v>17.634999999999998</v>
      </c>
      <c r="K240" s="102">
        <v>23.78</v>
      </c>
      <c r="L240" s="102">
        <v>86.664999999999992</v>
      </c>
      <c r="M240" s="102">
        <v>142</v>
      </c>
      <c r="N240" s="102">
        <v>523.75749999999994</v>
      </c>
      <c r="O240" s="102">
        <v>153.88499999999999</v>
      </c>
      <c r="P240" s="102">
        <v>13.105</v>
      </c>
    </row>
    <row r="241" spans="1:16" ht="20.100000000000001" customHeight="1">
      <c r="A241" s="36">
        <v>9</v>
      </c>
      <c r="B241" s="69"/>
      <c r="C241" s="69" t="s">
        <v>34</v>
      </c>
      <c r="D241" s="70"/>
      <c r="E241" s="69">
        <v>41.161666666666669</v>
      </c>
      <c r="F241" s="105">
        <v>48.436666666666667</v>
      </c>
      <c r="G241" s="105">
        <v>204.79333333333332</v>
      </c>
      <c r="H241" s="105">
        <v>1512.7850000000001</v>
      </c>
      <c r="I241" s="105">
        <v>2.2605</v>
      </c>
      <c r="J241" s="105">
        <v>17.716999999999999</v>
      </c>
      <c r="K241" s="105">
        <v>24.972000000000001</v>
      </c>
      <c r="L241" s="105">
        <v>150.72800000000001</v>
      </c>
      <c r="M241" s="105">
        <v>290.08500000000004</v>
      </c>
      <c r="N241" s="105">
        <v>562.64249999999993</v>
      </c>
      <c r="O241" s="105">
        <v>274.5</v>
      </c>
      <c r="P241" s="105">
        <v>14.035</v>
      </c>
    </row>
    <row r="242" spans="1:16" s="50" customFormat="1" ht="20.100000000000001" customHeight="1">
      <c r="B242" s="57"/>
      <c r="C242" s="57"/>
      <c r="D242" s="63"/>
      <c r="E242" s="40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</row>
    <row r="243" spans="1:16" s="50" customFormat="1" ht="20.100000000000001" customHeight="1">
      <c r="B243" s="55" t="s">
        <v>137</v>
      </c>
      <c r="C243" s="54"/>
      <c r="D243" s="63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</row>
    <row r="244" spans="1:16" s="50" customFormat="1" ht="20.100000000000001" customHeight="1">
      <c r="B244" s="55" t="s">
        <v>133</v>
      </c>
      <c r="C244" s="54"/>
      <c r="D244" s="63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</row>
    <row r="245" spans="1:16" s="50" customFormat="1" ht="20.100000000000001" customHeight="1">
      <c r="B245" s="55" t="s">
        <v>255</v>
      </c>
      <c r="C245" s="54"/>
      <c r="D245" s="63"/>
      <c r="E245" s="40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</row>
    <row r="246" spans="1:16" s="50" customFormat="1" ht="20.100000000000001" customHeight="1">
      <c r="B246" s="57"/>
      <c r="C246" s="57"/>
      <c r="D246" s="63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</row>
    <row r="247" spans="1:16" s="50" customFormat="1" ht="37.5" customHeight="1">
      <c r="B247" s="111" t="s">
        <v>0</v>
      </c>
      <c r="C247" s="111" t="s">
        <v>1</v>
      </c>
      <c r="D247" s="113" t="s">
        <v>2</v>
      </c>
      <c r="E247" s="110" t="s">
        <v>3</v>
      </c>
      <c r="F247" s="110"/>
      <c r="G247" s="110"/>
      <c r="H247" s="110" t="s">
        <v>4</v>
      </c>
      <c r="I247" s="110" t="s">
        <v>5</v>
      </c>
      <c r="J247" s="110"/>
      <c r="K247" s="110"/>
      <c r="L247" s="110"/>
      <c r="M247" s="110" t="s">
        <v>6</v>
      </c>
      <c r="N247" s="110"/>
      <c r="O247" s="110"/>
      <c r="P247" s="110"/>
    </row>
    <row r="248" spans="1:16" s="50" customFormat="1" ht="42.75" customHeight="1">
      <c r="B248" s="111"/>
      <c r="C248" s="111"/>
      <c r="D248" s="113"/>
      <c r="E248" s="69" t="s">
        <v>7</v>
      </c>
      <c r="F248" s="69" t="s">
        <v>8</v>
      </c>
      <c r="G248" s="69" t="s">
        <v>9</v>
      </c>
      <c r="H248" s="110"/>
      <c r="I248" s="69" t="s">
        <v>127</v>
      </c>
      <c r="J248" s="69" t="s">
        <v>10</v>
      </c>
      <c r="K248" s="69" t="s">
        <v>11</v>
      </c>
      <c r="L248" s="69" t="s">
        <v>12</v>
      </c>
      <c r="M248" s="69" t="s">
        <v>13</v>
      </c>
      <c r="N248" s="69" t="s">
        <v>14</v>
      </c>
      <c r="O248" s="69" t="s">
        <v>15</v>
      </c>
      <c r="P248" s="69" t="s">
        <v>16</v>
      </c>
    </row>
    <row r="249" spans="1:16" ht="20.100000000000001" customHeight="1">
      <c r="A249" s="36">
        <v>10</v>
      </c>
      <c r="B249" s="110" t="s">
        <v>17</v>
      </c>
      <c r="C249" s="110"/>
      <c r="D249" s="110"/>
      <c r="E249" s="110"/>
      <c r="F249" s="110"/>
      <c r="G249" s="110"/>
      <c r="H249" s="112"/>
      <c r="I249" s="112"/>
      <c r="J249" s="112"/>
      <c r="K249" s="112"/>
      <c r="L249" s="112"/>
      <c r="M249" s="112"/>
      <c r="N249" s="112"/>
      <c r="O249" s="112"/>
      <c r="P249" s="112"/>
    </row>
    <row r="250" spans="1:16" ht="22.5" customHeight="1">
      <c r="A250" s="36">
        <v>10</v>
      </c>
      <c r="B250" s="58" t="s">
        <v>239</v>
      </c>
      <c r="C250" s="52" t="s">
        <v>238</v>
      </c>
      <c r="D250" s="70" t="s">
        <v>263</v>
      </c>
      <c r="E250" s="68">
        <v>20.02</v>
      </c>
      <c r="F250" s="68">
        <v>21.58</v>
      </c>
      <c r="G250" s="68">
        <v>46.54</v>
      </c>
      <c r="H250" s="68">
        <v>603.20000000000005</v>
      </c>
      <c r="I250" s="68">
        <v>0.52</v>
      </c>
      <c r="J250" s="68">
        <v>0.52</v>
      </c>
      <c r="K250" s="68">
        <v>0</v>
      </c>
      <c r="L250" s="68">
        <v>7.8</v>
      </c>
      <c r="M250" s="68">
        <v>95.16</v>
      </c>
      <c r="N250" s="68">
        <v>348.92</v>
      </c>
      <c r="O250" s="68">
        <v>48.1</v>
      </c>
      <c r="P250" s="68">
        <v>4.42</v>
      </c>
    </row>
    <row r="251" spans="1:16" ht="20.100000000000001" customHeight="1">
      <c r="A251" s="36">
        <v>10</v>
      </c>
      <c r="B251" s="58" t="s">
        <v>218</v>
      </c>
      <c r="C251" s="52" t="s">
        <v>217</v>
      </c>
      <c r="D251" s="70">
        <v>200</v>
      </c>
      <c r="E251" s="68">
        <v>1.52</v>
      </c>
      <c r="F251" s="68">
        <v>1.36</v>
      </c>
      <c r="G251" s="68">
        <v>15.9</v>
      </c>
      <c r="H251" s="68">
        <v>81.84</v>
      </c>
      <c r="I251" s="68">
        <v>0.04</v>
      </c>
      <c r="J251" s="68">
        <v>1.34</v>
      </c>
      <c r="K251" s="68">
        <v>0.02</v>
      </c>
      <c r="L251" s="68">
        <v>0</v>
      </c>
      <c r="M251" s="68">
        <v>126.6</v>
      </c>
      <c r="N251" s="68">
        <v>92.8</v>
      </c>
      <c r="O251" s="68">
        <v>15.4</v>
      </c>
      <c r="P251" s="68">
        <v>0.42</v>
      </c>
    </row>
    <row r="252" spans="1:16" ht="20.100000000000001" customHeight="1">
      <c r="A252" s="36">
        <v>10</v>
      </c>
      <c r="B252" s="58"/>
      <c r="C252" s="52" t="s">
        <v>138</v>
      </c>
      <c r="D252" s="70">
        <v>150</v>
      </c>
      <c r="E252" s="68">
        <v>0.93333333333333324</v>
      </c>
      <c r="F252" s="68">
        <v>0.13333333333333336</v>
      </c>
      <c r="G252" s="68">
        <v>9.5333333333333332</v>
      </c>
      <c r="H252" s="68">
        <v>45</v>
      </c>
      <c r="I252" s="68">
        <v>3.9999999999999994E-2</v>
      </c>
      <c r="J252" s="68">
        <v>10</v>
      </c>
      <c r="K252" s="68">
        <v>0</v>
      </c>
      <c r="L252" s="68">
        <v>1.1333333333333333</v>
      </c>
      <c r="M252" s="68">
        <v>20</v>
      </c>
      <c r="N252" s="68">
        <v>34</v>
      </c>
      <c r="O252" s="68">
        <v>16</v>
      </c>
      <c r="P252" s="68">
        <v>0.6</v>
      </c>
    </row>
    <row r="253" spans="1:16" ht="20.100000000000001" customHeight="1">
      <c r="A253" s="36">
        <v>10</v>
      </c>
      <c r="B253" s="69"/>
      <c r="C253" s="69" t="s">
        <v>18</v>
      </c>
      <c r="D253" s="70"/>
      <c r="E253" s="69">
        <v>22.473333333333333</v>
      </c>
      <c r="F253" s="102">
        <v>23.073333333333331</v>
      </c>
      <c r="G253" s="102">
        <v>71.973333333333329</v>
      </c>
      <c r="H253" s="102">
        <v>730.04000000000008</v>
      </c>
      <c r="I253" s="102">
        <v>0.60000000000000009</v>
      </c>
      <c r="J253" s="102">
        <v>11.86</v>
      </c>
      <c r="K253" s="102">
        <v>0.02</v>
      </c>
      <c r="L253" s="102">
        <v>8.9333333333333336</v>
      </c>
      <c r="M253" s="102">
        <v>241.76</v>
      </c>
      <c r="N253" s="102">
        <v>475.72</v>
      </c>
      <c r="O253" s="102">
        <v>79.5</v>
      </c>
      <c r="P253" s="102">
        <v>5.4399999999999995</v>
      </c>
    </row>
    <row r="254" spans="1:16" ht="20.100000000000001" customHeight="1">
      <c r="A254" s="36">
        <v>10</v>
      </c>
      <c r="B254" s="110" t="s">
        <v>19</v>
      </c>
      <c r="C254" s="110"/>
      <c r="D254" s="110"/>
      <c r="E254" s="110"/>
      <c r="F254" s="110"/>
      <c r="G254" s="110"/>
      <c r="H254" s="110"/>
      <c r="I254" s="110"/>
      <c r="J254" s="110"/>
      <c r="K254" s="110"/>
      <c r="L254" s="110"/>
      <c r="M254" s="110"/>
      <c r="N254" s="110"/>
      <c r="O254" s="110"/>
      <c r="P254" s="110"/>
    </row>
    <row r="255" spans="1:16" ht="20.100000000000001" customHeight="1">
      <c r="A255" s="36">
        <v>10</v>
      </c>
      <c r="B255" s="69" t="s">
        <v>220</v>
      </c>
      <c r="C255" s="52" t="s">
        <v>219</v>
      </c>
      <c r="D255" s="70">
        <v>100</v>
      </c>
      <c r="E255" s="39">
        <v>0.7</v>
      </c>
      <c r="F255" s="39">
        <v>6</v>
      </c>
      <c r="G255" s="39">
        <v>2.2999999999999998</v>
      </c>
      <c r="H255" s="39">
        <v>67.3</v>
      </c>
      <c r="I255" s="39">
        <v>0</v>
      </c>
      <c r="J255" s="39">
        <v>95</v>
      </c>
      <c r="K255" s="39">
        <v>0</v>
      </c>
      <c r="L255" s="39">
        <v>2.7</v>
      </c>
      <c r="M255" s="39">
        <v>21.8</v>
      </c>
      <c r="N255" s="39">
        <v>40</v>
      </c>
      <c r="O255" s="39">
        <v>13.3</v>
      </c>
      <c r="P255" s="39">
        <v>0.5</v>
      </c>
    </row>
    <row r="256" spans="1:16" ht="21" customHeight="1">
      <c r="B256" s="69" t="s">
        <v>212</v>
      </c>
      <c r="C256" s="52" t="s">
        <v>213</v>
      </c>
      <c r="D256" s="70">
        <v>250</v>
      </c>
      <c r="E256" s="39">
        <v>8.75</v>
      </c>
      <c r="F256" s="39">
        <v>8</v>
      </c>
      <c r="G256" s="39">
        <v>37.5</v>
      </c>
      <c r="H256" s="39">
        <v>311.75</v>
      </c>
      <c r="I256" s="39">
        <v>0.25</v>
      </c>
      <c r="J256" s="39">
        <v>16</v>
      </c>
      <c r="K256" s="39">
        <v>0</v>
      </c>
      <c r="L256" s="39">
        <v>0.75</v>
      </c>
      <c r="M256" s="39">
        <v>102</v>
      </c>
      <c r="N256" s="39">
        <v>417.5</v>
      </c>
      <c r="O256" s="39">
        <v>115</v>
      </c>
      <c r="P256" s="39">
        <v>8</v>
      </c>
    </row>
    <row r="257" spans="1:16" ht="20.100000000000001" customHeight="1">
      <c r="A257" s="36">
        <v>10</v>
      </c>
      <c r="B257" s="69" t="s">
        <v>240</v>
      </c>
      <c r="C257" s="52" t="s">
        <v>241</v>
      </c>
      <c r="D257" s="77">
        <v>110</v>
      </c>
      <c r="E257" s="39">
        <v>9.5</v>
      </c>
      <c r="F257" s="38">
        <v>8.3000000000000007</v>
      </c>
      <c r="G257" s="38">
        <v>0.09</v>
      </c>
      <c r="H257" s="38">
        <v>162.5</v>
      </c>
      <c r="I257" s="38">
        <v>0.05</v>
      </c>
      <c r="J257" s="38">
        <v>0.01</v>
      </c>
      <c r="K257" s="38">
        <v>0.01</v>
      </c>
      <c r="L257" s="38">
        <v>2.8</v>
      </c>
      <c r="M257" s="38">
        <v>23.9</v>
      </c>
      <c r="N257" s="38">
        <v>173</v>
      </c>
      <c r="O257" s="38">
        <v>20.399999999999999</v>
      </c>
      <c r="P257" s="38">
        <v>1.5</v>
      </c>
    </row>
    <row r="258" spans="1:16" ht="20.100000000000001" customHeight="1">
      <c r="A258" s="36">
        <v>10</v>
      </c>
      <c r="B258" s="69" t="s">
        <v>190</v>
      </c>
      <c r="C258" s="52" t="s">
        <v>189</v>
      </c>
      <c r="D258" s="70">
        <v>180</v>
      </c>
      <c r="E258" s="39">
        <v>7.56</v>
      </c>
      <c r="F258" s="38">
        <v>5.0579999999999998</v>
      </c>
      <c r="G258" s="38">
        <v>46.512</v>
      </c>
      <c r="H258" s="38">
        <v>261.738</v>
      </c>
      <c r="I258" s="38">
        <v>0.16200000000000001</v>
      </c>
      <c r="J258" s="38">
        <v>0</v>
      </c>
      <c r="K258" s="38">
        <v>23.22</v>
      </c>
      <c r="L258" s="38">
        <v>1.242</v>
      </c>
      <c r="M258" s="38">
        <v>29.502000000000002</v>
      </c>
      <c r="N258" s="38">
        <v>190.33199999999999</v>
      </c>
      <c r="O258" s="38">
        <v>40.986000000000004</v>
      </c>
      <c r="P258" s="38">
        <v>3.2940000000000005</v>
      </c>
    </row>
    <row r="259" spans="1:16" ht="20.100000000000001" customHeight="1">
      <c r="A259" s="36">
        <v>10</v>
      </c>
      <c r="B259" s="69" t="s">
        <v>70</v>
      </c>
      <c r="C259" s="52" t="s">
        <v>62</v>
      </c>
      <c r="D259" s="70">
        <v>200</v>
      </c>
      <c r="E259" s="39">
        <v>0.2</v>
      </c>
      <c r="F259" s="38">
        <v>0</v>
      </c>
      <c r="G259" s="38">
        <v>19.600000000000001</v>
      </c>
      <c r="H259" s="38">
        <v>79.2</v>
      </c>
      <c r="I259" s="38">
        <v>0.8</v>
      </c>
      <c r="J259" s="38">
        <v>0</v>
      </c>
      <c r="K259" s="38">
        <v>14.8</v>
      </c>
      <c r="L259" s="38">
        <v>0.2</v>
      </c>
      <c r="M259" s="38">
        <v>6.2</v>
      </c>
      <c r="N259" s="38">
        <v>4</v>
      </c>
      <c r="O259" s="38">
        <v>4.5999999999999996</v>
      </c>
      <c r="P259" s="38">
        <v>0.4</v>
      </c>
    </row>
    <row r="260" spans="1:16" ht="19.149999999999999" customHeight="1">
      <c r="A260" s="36">
        <v>10</v>
      </c>
      <c r="B260" s="69"/>
      <c r="C260" s="52" t="s">
        <v>251</v>
      </c>
      <c r="D260" s="70">
        <v>15</v>
      </c>
      <c r="E260" s="39">
        <v>0.6</v>
      </c>
      <c r="F260" s="39">
        <v>1.8</v>
      </c>
      <c r="G260" s="39">
        <v>4.4250000000000007</v>
      </c>
      <c r="H260" s="39">
        <v>36.299999999999997</v>
      </c>
      <c r="I260" s="39">
        <v>0.15</v>
      </c>
      <c r="J260" s="39">
        <v>0.375</v>
      </c>
      <c r="K260" s="39">
        <v>0.15</v>
      </c>
      <c r="L260" s="39">
        <v>0.22500000000000001</v>
      </c>
      <c r="M260" s="39">
        <v>2.7374999999999998</v>
      </c>
      <c r="N260" s="39">
        <v>9.5624999999999982</v>
      </c>
      <c r="O260" s="39">
        <v>39.375</v>
      </c>
      <c r="P260" s="39">
        <v>0.67500000000000004</v>
      </c>
    </row>
    <row r="261" spans="1:16" ht="20.100000000000001" customHeight="1">
      <c r="A261" s="36">
        <v>10</v>
      </c>
      <c r="B261" s="69" t="s">
        <v>63</v>
      </c>
      <c r="C261" s="52" t="s">
        <v>20</v>
      </c>
      <c r="D261" s="70">
        <v>40</v>
      </c>
      <c r="E261" s="39">
        <v>3.0666666666666664</v>
      </c>
      <c r="F261" s="39">
        <v>0.26666666666666672</v>
      </c>
      <c r="G261" s="39">
        <v>19.733333333333334</v>
      </c>
      <c r="H261" s="39">
        <v>94</v>
      </c>
      <c r="I261" s="39">
        <v>0</v>
      </c>
      <c r="J261" s="39">
        <v>0</v>
      </c>
      <c r="K261" s="39">
        <v>0</v>
      </c>
      <c r="L261" s="39">
        <v>0.4</v>
      </c>
      <c r="M261" s="39">
        <v>8</v>
      </c>
      <c r="N261" s="39">
        <v>26</v>
      </c>
      <c r="O261" s="39">
        <v>5.6000000000000014</v>
      </c>
      <c r="P261" s="39">
        <v>0.4</v>
      </c>
    </row>
    <row r="262" spans="1:16" ht="20.100000000000001" customHeight="1">
      <c r="B262" s="102" t="s">
        <v>64</v>
      </c>
      <c r="C262" s="52" t="s">
        <v>21</v>
      </c>
      <c r="D262" s="103">
        <v>50</v>
      </c>
      <c r="E262" s="39">
        <v>3.25</v>
      </c>
      <c r="F262" s="39">
        <v>0.625</v>
      </c>
      <c r="G262" s="39">
        <v>19.75</v>
      </c>
      <c r="H262" s="39">
        <v>99</v>
      </c>
      <c r="I262" s="39">
        <v>0.125</v>
      </c>
      <c r="J262" s="39">
        <v>0</v>
      </c>
      <c r="K262" s="39">
        <v>0</v>
      </c>
      <c r="L262" s="39">
        <v>0.75</v>
      </c>
      <c r="M262" s="39">
        <v>14.499999999999998</v>
      </c>
      <c r="N262" s="39">
        <v>75</v>
      </c>
      <c r="O262" s="39">
        <v>23.5</v>
      </c>
      <c r="P262" s="39">
        <v>2</v>
      </c>
    </row>
    <row r="263" spans="1:16" ht="20.100000000000001" customHeight="1">
      <c r="A263" s="36">
        <v>10</v>
      </c>
      <c r="B263" s="69"/>
      <c r="C263" s="69" t="s">
        <v>18</v>
      </c>
      <c r="D263" s="70"/>
      <c r="E263" s="72">
        <v>33.626666666666665</v>
      </c>
      <c r="F263" s="104">
        <v>30.049666666666667</v>
      </c>
      <c r="G263" s="104">
        <v>149.91033333333334</v>
      </c>
      <c r="H263" s="104">
        <v>1111.788</v>
      </c>
      <c r="I263" s="104">
        <v>1.5369999999999999</v>
      </c>
      <c r="J263" s="104">
        <v>111.38500000000001</v>
      </c>
      <c r="K263" s="104">
        <v>38.18</v>
      </c>
      <c r="L263" s="104">
        <v>9.0670000000000002</v>
      </c>
      <c r="M263" s="104">
        <v>208.6395</v>
      </c>
      <c r="N263" s="104">
        <v>935.39449999999999</v>
      </c>
      <c r="O263" s="104">
        <v>262.76100000000002</v>
      </c>
      <c r="P263" s="104">
        <v>16.769000000000002</v>
      </c>
    </row>
    <row r="264" spans="1:16" ht="20.100000000000001" hidden="1" customHeight="1">
      <c r="B264" s="110"/>
      <c r="C264" s="110"/>
      <c r="D264" s="110"/>
      <c r="E264" s="110"/>
      <c r="F264" s="110"/>
      <c r="G264" s="110"/>
      <c r="H264" s="110"/>
      <c r="I264" s="110"/>
      <c r="J264" s="110"/>
      <c r="K264" s="110"/>
      <c r="L264" s="110"/>
      <c r="M264" s="110"/>
      <c r="N264" s="110"/>
      <c r="O264" s="110"/>
      <c r="P264" s="110"/>
    </row>
    <row r="265" spans="1:16" ht="20.100000000000001" customHeight="1">
      <c r="A265" s="36">
        <v>10</v>
      </c>
      <c r="B265" s="69"/>
      <c r="C265" s="69" t="s">
        <v>35</v>
      </c>
      <c r="D265" s="70"/>
      <c r="E265" s="69">
        <v>56.099999999999994</v>
      </c>
      <c r="F265" s="105">
        <v>53.122999999999998</v>
      </c>
      <c r="G265" s="105">
        <v>221.88366666666667</v>
      </c>
      <c r="H265" s="105">
        <v>1841.828</v>
      </c>
      <c r="I265" s="105">
        <v>2.137</v>
      </c>
      <c r="J265" s="105">
        <v>123.245</v>
      </c>
      <c r="K265" s="105">
        <v>38.200000000000003</v>
      </c>
      <c r="L265" s="105">
        <v>18.000333333333334</v>
      </c>
      <c r="M265" s="105">
        <v>450.39949999999999</v>
      </c>
      <c r="N265" s="105">
        <v>1411.1145000000001</v>
      </c>
      <c r="O265" s="105">
        <v>342.26100000000002</v>
      </c>
      <c r="P265" s="105">
        <v>22.209000000000003</v>
      </c>
    </row>
  </sheetData>
  <mergeCells count="96">
    <mergeCell ref="B119:B120"/>
    <mergeCell ref="C119:C120"/>
    <mergeCell ref="D119:D120"/>
    <mergeCell ref="E119:G119"/>
    <mergeCell ref="H119:H120"/>
    <mergeCell ref="B76:P76"/>
    <mergeCell ref="B229:P229"/>
    <mergeCell ref="I247:L247"/>
    <mergeCell ref="M247:P247"/>
    <mergeCell ref="B247:B248"/>
    <mergeCell ref="C247:C248"/>
    <mergeCell ref="D247:D248"/>
    <mergeCell ref="E247:G247"/>
    <mergeCell ref="H247:H248"/>
    <mergeCell ref="E144:G144"/>
    <mergeCell ref="H144:H145"/>
    <mergeCell ref="I144:L144"/>
    <mergeCell ref="M144:P144"/>
    <mergeCell ref="B169:B170"/>
    <mergeCell ref="C169:C170"/>
    <mergeCell ref="D169:D170"/>
    <mergeCell ref="H32:H33"/>
    <mergeCell ref="B69:P69"/>
    <mergeCell ref="B54:P54"/>
    <mergeCell ref="B43:P43"/>
    <mergeCell ref="B34:P34"/>
    <mergeCell ref="I119:L119"/>
    <mergeCell ref="M119:P119"/>
    <mergeCell ref="B121:P121"/>
    <mergeCell ref="I32:L32"/>
    <mergeCell ref="M32:P32"/>
    <mergeCell ref="B67:B68"/>
    <mergeCell ref="C67:C68"/>
    <mergeCell ref="D67:D68"/>
    <mergeCell ref="E67:G67"/>
    <mergeCell ref="H67:H68"/>
    <mergeCell ref="I67:L67"/>
    <mergeCell ref="M67:P67"/>
    <mergeCell ref="B32:B33"/>
    <mergeCell ref="C32:C33"/>
    <mergeCell ref="D32:D33"/>
    <mergeCell ref="E32:G32"/>
    <mergeCell ref="M6:P6"/>
    <mergeCell ref="B8:P8"/>
    <mergeCell ref="B15:P15"/>
    <mergeCell ref="B6:B7"/>
    <mergeCell ref="C6:C7"/>
    <mergeCell ref="D6:D7"/>
    <mergeCell ref="E6:G6"/>
    <mergeCell ref="H6:H7"/>
    <mergeCell ref="I6:L6"/>
    <mergeCell ref="B86:P86"/>
    <mergeCell ref="B95:P95"/>
    <mergeCell ref="B102:P102"/>
    <mergeCell ref="B112:P112"/>
    <mergeCell ref="B93:B94"/>
    <mergeCell ref="C93:C94"/>
    <mergeCell ref="D93:D94"/>
    <mergeCell ref="E93:G93"/>
    <mergeCell ref="H93:H94"/>
    <mergeCell ref="I93:L93"/>
    <mergeCell ref="M93:P93"/>
    <mergeCell ref="I222:L222"/>
    <mergeCell ref="M222:P222"/>
    <mergeCell ref="E169:G169"/>
    <mergeCell ref="H169:H170"/>
    <mergeCell ref="C196:C197"/>
    <mergeCell ref="D196:D197"/>
    <mergeCell ref="E196:G196"/>
    <mergeCell ref="B128:P128"/>
    <mergeCell ref="B146:P146"/>
    <mergeCell ref="B152:P152"/>
    <mergeCell ref="B171:P171"/>
    <mergeCell ref="B189:P189"/>
    <mergeCell ref="B144:B145"/>
    <mergeCell ref="C144:C145"/>
    <mergeCell ref="D144:D145"/>
    <mergeCell ref="I169:L169"/>
    <mergeCell ref="M169:P169"/>
    <mergeCell ref="B178:P178"/>
    <mergeCell ref="B254:P254"/>
    <mergeCell ref="B196:B197"/>
    <mergeCell ref="H196:H197"/>
    <mergeCell ref="I196:L196"/>
    <mergeCell ref="B264:P264"/>
    <mergeCell ref="B224:P224"/>
    <mergeCell ref="B198:P198"/>
    <mergeCell ref="B205:P205"/>
    <mergeCell ref="B215:P215"/>
    <mergeCell ref="B249:P249"/>
    <mergeCell ref="M196:P196"/>
    <mergeCell ref="B222:B223"/>
    <mergeCell ref="C222:C223"/>
    <mergeCell ref="D222:D223"/>
    <mergeCell ref="E222:G222"/>
    <mergeCell ref="H222:H223"/>
  </mergeCells>
  <pageMargins left="0.51181102362204722" right="0.51181102362204722" top="0.74803149606299213" bottom="0.35433070866141736" header="0.31496062992125984" footer="0.31496062992125984"/>
  <pageSetup paperSize="9" scale="66" fitToHeight="0" orientation="landscape" r:id="rId1"/>
  <rowBreaks count="9" manualBreakCount="9">
    <brk id="26" max="16383" man="1"/>
    <brk id="61" max="16383" man="1"/>
    <brk id="87" max="16383" man="1"/>
    <brk id="113" max="16383" man="1"/>
    <brk id="138" max="16383" man="1"/>
    <brk id="164" max="16383" man="1"/>
    <brk id="190" max="16383" man="1"/>
    <brk id="216" max="16383" man="1"/>
    <brk id="24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T15"/>
  <sheetViews>
    <sheetView topLeftCell="A13" workbookViewId="0">
      <selection activeCell="C15" sqref="C15:N15"/>
    </sheetView>
  </sheetViews>
  <sheetFormatPr defaultColWidth="9.140625" defaultRowHeight="15"/>
  <cols>
    <col min="1" max="1" width="9.140625" style="1"/>
    <col min="2" max="2" width="9.28515625" style="1" bestFit="1" customWidth="1"/>
    <col min="3" max="3" width="13.28515625" style="1" bestFit="1" customWidth="1"/>
    <col min="4" max="5" width="9.28515625" style="1" bestFit="1" customWidth="1"/>
    <col min="6" max="6" width="12.7109375" style="1" customWidth="1"/>
    <col min="7" max="14" width="9.28515625" style="1" bestFit="1" customWidth="1"/>
    <col min="15" max="15" width="9.140625" style="1"/>
    <col min="16" max="16" width="32.42578125" style="1" hidden="1" customWidth="1"/>
    <col min="17" max="20" width="9.28515625" style="1" hidden="1" customWidth="1"/>
    <col min="21" max="16384" width="9.140625" style="1"/>
  </cols>
  <sheetData>
    <row r="2" spans="2:20" ht="40.5" customHeight="1" thickBot="1">
      <c r="B2" s="119" t="s">
        <v>40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2:20" ht="75" customHeight="1" thickBot="1">
      <c r="B3" s="30" t="s">
        <v>36</v>
      </c>
      <c r="C3" s="126" t="s">
        <v>3</v>
      </c>
      <c r="D3" s="126"/>
      <c r="E3" s="126"/>
      <c r="F3" s="126" t="s">
        <v>37</v>
      </c>
      <c r="G3" s="126" t="s">
        <v>5</v>
      </c>
      <c r="H3" s="126"/>
      <c r="I3" s="126"/>
      <c r="J3" s="126"/>
      <c r="K3" s="126" t="s">
        <v>6</v>
      </c>
      <c r="L3" s="126"/>
      <c r="M3" s="126"/>
      <c r="N3" s="126"/>
      <c r="P3" s="123" t="s">
        <v>43</v>
      </c>
      <c r="Q3" s="120" t="s">
        <v>3</v>
      </c>
      <c r="R3" s="121"/>
      <c r="S3" s="122"/>
      <c r="T3" s="2" t="s">
        <v>41</v>
      </c>
    </row>
    <row r="4" spans="2:20" ht="19.5" customHeight="1" thickBot="1">
      <c r="B4" s="31"/>
      <c r="C4" s="30" t="s">
        <v>7</v>
      </c>
      <c r="D4" s="30" t="s">
        <v>8</v>
      </c>
      <c r="E4" s="30" t="s">
        <v>9</v>
      </c>
      <c r="F4" s="126"/>
      <c r="G4" s="30" t="s">
        <v>38</v>
      </c>
      <c r="H4" s="30" t="s">
        <v>10</v>
      </c>
      <c r="I4" s="30" t="s">
        <v>11</v>
      </c>
      <c r="J4" s="30" t="s">
        <v>12</v>
      </c>
      <c r="K4" s="30" t="s">
        <v>13</v>
      </c>
      <c r="L4" s="30" t="s">
        <v>14</v>
      </c>
      <c r="M4" s="30" t="s">
        <v>15</v>
      </c>
      <c r="N4" s="30" t="s">
        <v>16</v>
      </c>
      <c r="P4" s="124"/>
      <c r="Q4" s="3" t="s">
        <v>7</v>
      </c>
      <c r="R4" s="3" t="s">
        <v>8</v>
      </c>
      <c r="S4" s="3" t="s">
        <v>9</v>
      </c>
      <c r="T4" s="4" t="s">
        <v>42</v>
      </c>
    </row>
    <row r="5" spans="2:20" ht="16.5" customHeight="1" thickBot="1">
      <c r="B5" s="32">
        <v>1</v>
      </c>
      <c r="C5" s="33">
        <v>51.363</v>
      </c>
      <c r="D5" s="33">
        <v>59.928999999999995</v>
      </c>
      <c r="E5" s="33">
        <v>250.24546153846154</v>
      </c>
      <c r="F5" s="33">
        <v>1682.4880000000001</v>
      </c>
      <c r="G5" s="33">
        <v>1.4699230769230769</v>
      </c>
      <c r="H5" s="33">
        <v>28.892884615384613</v>
      </c>
      <c r="I5" s="33">
        <v>50.004999999999995</v>
      </c>
      <c r="J5" s="33">
        <v>75.67623076923077</v>
      </c>
      <c r="K5" s="33">
        <v>309.01276923076921</v>
      </c>
      <c r="L5" s="33">
        <v>664.79276923076918</v>
      </c>
      <c r="M5" s="33">
        <v>729.8852307692307</v>
      </c>
      <c r="N5" s="33">
        <v>17.826307692307694</v>
      </c>
      <c r="P5" s="125"/>
      <c r="Q5" s="5" t="s">
        <v>44</v>
      </c>
      <c r="R5" s="5" t="s">
        <v>45</v>
      </c>
      <c r="S5" s="5" t="s">
        <v>46</v>
      </c>
      <c r="T5" s="6" t="s">
        <v>47</v>
      </c>
    </row>
    <row r="6" spans="2:20" ht="16.5" customHeight="1" thickBot="1">
      <c r="B6" s="32">
        <v>2</v>
      </c>
      <c r="C6" s="33">
        <v>59.687666666666665</v>
      </c>
      <c r="D6" s="33">
        <v>62.522666666666666</v>
      </c>
      <c r="E6" s="33">
        <v>212.91533333333336</v>
      </c>
      <c r="F6" s="33">
        <v>1676.2594999999997</v>
      </c>
      <c r="G6" s="33">
        <v>4.4896000000000003</v>
      </c>
      <c r="H6" s="33">
        <v>31.749899999999997</v>
      </c>
      <c r="I6" s="33">
        <v>26.816400000000002</v>
      </c>
      <c r="J6" s="33">
        <v>10.0123</v>
      </c>
      <c r="K6" s="33">
        <v>670.25379999999996</v>
      </c>
      <c r="L6" s="33">
        <v>1046.0762</v>
      </c>
      <c r="M6" s="33">
        <v>353.1918</v>
      </c>
      <c r="N6" s="33">
        <v>14.737</v>
      </c>
      <c r="P6" s="7" t="s">
        <v>48</v>
      </c>
      <c r="Q6" s="8">
        <f>C15</f>
        <v>521.93299999999999</v>
      </c>
      <c r="R6" s="8">
        <f>D15</f>
        <v>536.31799999999998</v>
      </c>
      <c r="S6" s="8">
        <f>E15</f>
        <v>2151.9931282051284</v>
      </c>
      <c r="T6" s="8">
        <f>F15</f>
        <v>15869.218499999997</v>
      </c>
    </row>
    <row r="7" spans="2:20" ht="16.5" customHeight="1" thickBot="1">
      <c r="B7" s="32">
        <v>3</v>
      </c>
      <c r="C7" s="33">
        <v>52.836666666666673</v>
      </c>
      <c r="D7" s="33">
        <v>48.260666666666665</v>
      </c>
      <c r="E7" s="33">
        <v>212.10233333333332</v>
      </c>
      <c r="F7" s="33">
        <v>1490.3340000000001</v>
      </c>
      <c r="G7" s="33">
        <v>0.54</v>
      </c>
      <c r="H7" s="33">
        <v>33.388999999999996</v>
      </c>
      <c r="I7" s="33">
        <v>24.430499999999995</v>
      </c>
      <c r="J7" s="33">
        <v>7.0090000000000003</v>
      </c>
      <c r="K7" s="33">
        <v>285.46350000000001</v>
      </c>
      <c r="L7" s="33">
        <v>680.91650000000004</v>
      </c>
      <c r="M7" s="33">
        <v>206.72699999999998</v>
      </c>
      <c r="N7" s="33">
        <v>10.505000000000001</v>
      </c>
      <c r="P7" s="7" t="s">
        <v>49</v>
      </c>
      <c r="Q7" s="8">
        <f>Q6/10</f>
        <v>52.193300000000001</v>
      </c>
      <c r="R7" s="8">
        <f>R6/10</f>
        <v>53.631799999999998</v>
      </c>
      <c r="S7" s="8">
        <f>S6/10</f>
        <v>215.19931282051283</v>
      </c>
      <c r="T7" s="8">
        <f>T6/10</f>
        <v>1586.9218499999997</v>
      </c>
    </row>
    <row r="8" spans="2:20" ht="16.5" customHeight="1">
      <c r="B8" s="32">
        <v>4</v>
      </c>
      <c r="C8" s="33">
        <v>49.236666666666665</v>
      </c>
      <c r="D8" s="33">
        <v>55.654666666666657</v>
      </c>
      <c r="E8" s="33">
        <v>224.17333333333335</v>
      </c>
      <c r="F8" s="33">
        <v>1693.0920000000001</v>
      </c>
      <c r="G8" s="33">
        <v>1.1299999999999999</v>
      </c>
      <c r="H8" s="33">
        <v>143.52199999999999</v>
      </c>
      <c r="I8" s="33">
        <v>0.49000000000000005</v>
      </c>
      <c r="J8" s="33">
        <v>11.93</v>
      </c>
      <c r="K8" s="33">
        <v>682.54</v>
      </c>
      <c r="L8" s="33">
        <v>1207.192</v>
      </c>
      <c r="M8" s="33">
        <v>347.78199999999998</v>
      </c>
      <c r="N8" s="33">
        <v>17.475999999999999</v>
      </c>
    </row>
    <row r="9" spans="2:20" ht="16.5" customHeight="1">
      <c r="B9" s="32">
        <v>5</v>
      </c>
      <c r="C9" s="33">
        <v>52.255333333333333</v>
      </c>
      <c r="D9" s="33">
        <v>45.793333333333337</v>
      </c>
      <c r="E9" s="33">
        <v>215.56066666666669</v>
      </c>
      <c r="F9" s="33">
        <v>1419.4720000000002</v>
      </c>
      <c r="G9" s="33">
        <v>3.2160000000000002</v>
      </c>
      <c r="H9" s="33">
        <v>56.697000000000003</v>
      </c>
      <c r="I9" s="33">
        <v>41.198</v>
      </c>
      <c r="J9" s="33">
        <v>14.190999999999999</v>
      </c>
      <c r="K9" s="33">
        <v>405.35</v>
      </c>
      <c r="L9" s="33">
        <v>620.60500000000002</v>
      </c>
      <c r="M9" s="33">
        <v>274.66899999999998</v>
      </c>
      <c r="N9" s="33">
        <v>12.716000000000001</v>
      </c>
    </row>
    <row r="10" spans="2:20" ht="16.5" customHeight="1">
      <c r="B10" s="32">
        <v>6</v>
      </c>
      <c r="C10" s="33">
        <v>46.446666666666665</v>
      </c>
      <c r="D10" s="33">
        <v>47.771666666666668</v>
      </c>
      <c r="E10" s="33">
        <v>191.82833333333332</v>
      </c>
      <c r="F10" s="33">
        <v>1315.42</v>
      </c>
      <c r="G10" s="33">
        <v>1.4550000000000001</v>
      </c>
      <c r="H10" s="33">
        <v>49.005000000000003</v>
      </c>
      <c r="I10" s="33">
        <v>20.010000000000002</v>
      </c>
      <c r="J10" s="33">
        <v>31.374999999999996</v>
      </c>
      <c r="K10" s="33">
        <v>286.73250000000002</v>
      </c>
      <c r="L10" s="33">
        <v>605.1875</v>
      </c>
      <c r="M10" s="33">
        <v>400.52499999999998</v>
      </c>
      <c r="N10" s="33">
        <v>13.495000000000001</v>
      </c>
    </row>
    <row r="11" spans="2:20" ht="16.5" customHeight="1">
      <c r="B11" s="32">
        <v>7</v>
      </c>
      <c r="C11" s="33">
        <v>58.482666666666674</v>
      </c>
      <c r="D11" s="33">
        <v>53.234666666666662</v>
      </c>
      <c r="E11" s="33">
        <v>227.95733333333334</v>
      </c>
      <c r="F11" s="33">
        <v>1627.2660000000001</v>
      </c>
      <c r="G11" s="33">
        <v>0.36799999999999999</v>
      </c>
      <c r="H11" s="33">
        <v>55.118000000000002</v>
      </c>
      <c r="I11" s="33">
        <v>1.9</v>
      </c>
      <c r="J11" s="33">
        <v>14.49</v>
      </c>
      <c r="K11" s="33">
        <v>453.49800000000005</v>
      </c>
      <c r="L11" s="33">
        <v>928.65599999999995</v>
      </c>
      <c r="M11" s="33">
        <v>414.13000000000005</v>
      </c>
      <c r="N11" s="33">
        <v>15.129999999999999</v>
      </c>
    </row>
    <row r="12" spans="2:20" ht="16.5" customHeight="1">
      <c r="B12" s="32">
        <v>8</v>
      </c>
      <c r="C12" s="33">
        <v>54.362666666666669</v>
      </c>
      <c r="D12" s="33">
        <v>61.591666666666669</v>
      </c>
      <c r="E12" s="33">
        <v>190.53333333333333</v>
      </c>
      <c r="F12" s="33">
        <v>1610.2740000000001</v>
      </c>
      <c r="G12" s="33">
        <v>1.1830000000000001</v>
      </c>
      <c r="H12" s="33">
        <v>54.954000000000001</v>
      </c>
      <c r="I12" s="33">
        <v>74.570000000000007</v>
      </c>
      <c r="J12" s="33">
        <v>15.606</v>
      </c>
      <c r="K12" s="33">
        <v>737.76199999999994</v>
      </c>
      <c r="L12" s="33">
        <v>1161.8519999999999</v>
      </c>
      <c r="M12" s="33">
        <v>347.17</v>
      </c>
      <c r="N12" s="33">
        <v>14.362</v>
      </c>
    </row>
    <row r="13" spans="2:20" ht="16.5" customHeight="1">
      <c r="B13" s="32">
        <v>9</v>
      </c>
      <c r="C13" s="33">
        <v>41.161666666666669</v>
      </c>
      <c r="D13" s="33">
        <v>48.436666666666667</v>
      </c>
      <c r="E13" s="33">
        <v>204.79333333333332</v>
      </c>
      <c r="F13" s="33">
        <v>1512.7850000000001</v>
      </c>
      <c r="G13" s="33">
        <v>2.2605</v>
      </c>
      <c r="H13" s="33">
        <v>17.716999999999999</v>
      </c>
      <c r="I13" s="33">
        <v>24.972000000000001</v>
      </c>
      <c r="J13" s="33">
        <v>150.72800000000001</v>
      </c>
      <c r="K13" s="33">
        <v>290.08500000000004</v>
      </c>
      <c r="L13" s="33">
        <v>562.64249999999993</v>
      </c>
      <c r="M13" s="33">
        <v>274.5</v>
      </c>
      <c r="N13" s="33">
        <v>14.035</v>
      </c>
    </row>
    <row r="14" spans="2:20" ht="15.75">
      <c r="B14" s="32">
        <v>10</v>
      </c>
      <c r="C14" s="33">
        <v>56.099999999999994</v>
      </c>
      <c r="D14" s="33">
        <v>53.122999999999998</v>
      </c>
      <c r="E14" s="33">
        <v>221.88366666666667</v>
      </c>
      <c r="F14" s="33">
        <v>1841.828</v>
      </c>
      <c r="G14" s="33">
        <v>2.137</v>
      </c>
      <c r="H14" s="33">
        <v>123.245</v>
      </c>
      <c r="I14" s="33">
        <v>38.200000000000003</v>
      </c>
      <c r="J14" s="33">
        <v>18.000333333333334</v>
      </c>
      <c r="K14" s="33">
        <v>450.39949999999999</v>
      </c>
      <c r="L14" s="33">
        <v>1411.1145000000001</v>
      </c>
      <c r="M14" s="33">
        <v>342.26100000000002</v>
      </c>
      <c r="N14" s="33">
        <v>22.209000000000003</v>
      </c>
    </row>
    <row r="15" spans="2:20" ht="31.5">
      <c r="B15" s="34" t="s">
        <v>39</v>
      </c>
      <c r="C15" s="35">
        <f>SUM(C5:C14)</f>
        <v>521.93299999999999</v>
      </c>
      <c r="D15" s="35">
        <f t="shared" ref="D15:N15" si="0">SUM(D5:D14)</f>
        <v>536.31799999999998</v>
      </c>
      <c r="E15" s="35">
        <f t="shared" si="0"/>
        <v>2151.9931282051284</v>
      </c>
      <c r="F15" s="35">
        <f t="shared" si="0"/>
        <v>15869.218499999997</v>
      </c>
      <c r="G15" s="35">
        <f t="shared" si="0"/>
        <v>18.249023076923077</v>
      </c>
      <c r="H15" s="35">
        <f t="shared" si="0"/>
        <v>594.28978461538463</v>
      </c>
      <c r="I15" s="35">
        <f t="shared" si="0"/>
        <v>302.59189999999995</v>
      </c>
      <c r="J15" s="35">
        <f t="shared" si="0"/>
        <v>349.01786410256415</v>
      </c>
      <c r="K15" s="35">
        <f t="shared" si="0"/>
        <v>4571.0970692307692</v>
      </c>
      <c r="L15" s="35">
        <f t="shared" si="0"/>
        <v>8889.0349692307682</v>
      </c>
      <c r="M15" s="35">
        <f t="shared" si="0"/>
        <v>3690.8410307692311</v>
      </c>
      <c r="N15" s="35">
        <f t="shared" si="0"/>
        <v>152.49130769230769</v>
      </c>
    </row>
  </sheetData>
  <mergeCells count="7">
    <mergeCell ref="B2:N2"/>
    <mergeCell ref="Q3:S3"/>
    <mergeCell ref="P3:P5"/>
    <mergeCell ref="C3:E3"/>
    <mergeCell ref="F3:F4"/>
    <mergeCell ref="G3:J3"/>
    <mergeCell ref="K3:N3"/>
  </mergeCells>
  <pageMargins left="0.7" right="0.7" top="0.75" bottom="0.75" header="0.3" footer="0.3"/>
  <pageSetup paperSize="9" scale="9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31"/>
  <sheetViews>
    <sheetView workbookViewId="0">
      <selection activeCell="I16" sqref="I16"/>
    </sheetView>
  </sheetViews>
  <sheetFormatPr defaultColWidth="9.140625" defaultRowHeight="15.75"/>
  <cols>
    <col min="1" max="2" width="9.140625" style="11"/>
    <col min="3" max="3" width="54.28515625" style="11" customWidth="1"/>
    <col min="4" max="4" width="16.28515625" style="11" customWidth="1"/>
    <col min="5" max="5" width="23.140625" style="11" customWidth="1"/>
    <col min="6" max="6" width="12.140625" style="11" customWidth="1"/>
    <col min="7" max="7" width="16.85546875" style="11" customWidth="1"/>
    <col min="8" max="8" width="9.140625" style="11"/>
    <col min="9" max="9" width="15.28515625" style="11" customWidth="1"/>
    <col min="10" max="10" width="9.140625" style="11"/>
    <col min="11" max="11" width="13" style="11" customWidth="1"/>
    <col min="12" max="16384" width="9.140625" style="11"/>
  </cols>
  <sheetData>
    <row r="2" spans="2:12" ht="18.75">
      <c r="B2" s="128" t="s">
        <v>73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</row>
    <row r="3" spans="2:12" ht="15" customHeight="1">
      <c r="J3" s="129" t="s">
        <v>74</v>
      </c>
      <c r="K3" s="129"/>
      <c r="L3" s="129"/>
    </row>
    <row r="4" spans="2:12">
      <c r="B4" s="9"/>
    </row>
    <row r="5" spans="2:12" ht="35.25" customHeight="1">
      <c r="B5" s="127" t="s">
        <v>75</v>
      </c>
      <c r="C5" s="127" t="s">
        <v>76</v>
      </c>
      <c r="D5" s="127" t="s">
        <v>77</v>
      </c>
      <c r="E5" s="127" t="s">
        <v>264</v>
      </c>
      <c r="F5" s="127" t="s">
        <v>78</v>
      </c>
      <c r="G5" s="127" t="s">
        <v>108</v>
      </c>
      <c r="H5" s="127" t="s">
        <v>79</v>
      </c>
      <c r="I5" s="127" t="s">
        <v>80</v>
      </c>
      <c r="J5" s="127" t="s">
        <v>79</v>
      </c>
      <c r="K5" s="127" t="s">
        <v>81</v>
      </c>
      <c r="L5" s="127" t="s">
        <v>79</v>
      </c>
    </row>
    <row r="6" spans="2:12" ht="27.75" customHeight="1"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</row>
    <row r="7" spans="2:12" ht="16.5" customHeight="1">
      <c r="B7" s="94">
        <v>1</v>
      </c>
      <c r="C7" s="95" t="s">
        <v>82</v>
      </c>
      <c r="D7" s="94">
        <v>200</v>
      </c>
      <c r="E7" s="94">
        <v>100</v>
      </c>
      <c r="F7" s="94">
        <v>1000</v>
      </c>
      <c r="G7" s="94">
        <v>960</v>
      </c>
      <c r="H7" s="94">
        <v>96</v>
      </c>
      <c r="I7" s="94">
        <v>40</v>
      </c>
      <c r="J7" s="94">
        <v>4</v>
      </c>
      <c r="K7" s="94" t="s">
        <v>83</v>
      </c>
      <c r="L7" s="94" t="s">
        <v>83</v>
      </c>
    </row>
    <row r="8" spans="2:12" ht="16.5" customHeight="1">
      <c r="B8" s="94">
        <v>2</v>
      </c>
      <c r="C8" s="95" t="s">
        <v>84</v>
      </c>
      <c r="D8" s="94">
        <v>20</v>
      </c>
      <c r="E8" s="94">
        <v>10</v>
      </c>
      <c r="F8" s="94">
        <v>1000</v>
      </c>
      <c r="G8" s="94">
        <v>1000</v>
      </c>
      <c r="H8" s="94">
        <v>100</v>
      </c>
      <c r="I8" s="94" t="s">
        <v>83</v>
      </c>
      <c r="J8" s="94" t="s">
        <v>83</v>
      </c>
      <c r="K8" s="94" t="s">
        <v>83</v>
      </c>
      <c r="L8" s="94" t="s">
        <v>83</v>
      </c>
    </row>
    <row r="9" spans="2:12" ht="16.5" customHeight="1">
      <c r="B9" s="94">
        <v>3</v>
      </c>
      <c r="C9" s="95" t="s">
        <v>85</v>
      </c>
      <c r="D9" s="94">
        <v>50</v>
      </c>
      <c r="E9" s="94">
        <v>25</v>
      </c>
      <c r="F9" s="94">
        <v>250</v>
      </c>
      <c r="G9" s="94">
        <v>250</v>
      </c>
      <c r="H9" s="94">
        <v>100</v>
      </c>
      <c r="I9" s="94" t="s">
        <v>83</v>
      </c>
      <c r="J9" s="94" t="s">
        <v>83</v>
      </c>
      <c r="K9" s="94" t="s">
        <v>83</v>
      </c>
      <c r="L9" s="94" t="s">
        <v>83</v>
      </c>
    </row>
    <row r="10" spans="2:12" ht="16.5" customHeight="1">
      <c r="B10" s="94">
        <v>4</v>
      </c>
      <c r="C10" s="95" t="s">
        <v>86</v>
      </c>
      <c r="D10" s="94">
        <v>20</v>
      </c>
      <c r="E10" s="94">
        <v>10</v>
      </c>
      <c r="F10" s="94">
        <v>100</v>
      </c>
      <c r="G10" s="94">
        <v>100</v>
      </c>
      <c r="H10" s="94">
        <v>100</v>
      </c>
      <c r="I10" s="94" t="s">
        <v>83</v>
      </c>
      <c r="J10" s="94" t="s">
        <v>83</v>
      </c>
      <c r="K10" s="94" t="s">
        <v>83</v>
      </c>
      <c r="L10" s="94" t="s">
        <v>83</v>
      </c>
    </row>
    <row r="11" spans="2:12" ht="16.5" customHeight="1">
      <c r="B11" s="94">
        <v>5</v>
      </c>
      <c r="C11" s="95" t="s">
        <v>87</v>
      </c>
      <c r="D11" s="94">
        <v>188</v>
      </c>
      <c r="E11" s="94">
        <v>94</v>
      </c>
      <c r="F11" s="94">
        <v>940</v>
      </c>
      <c r="G11" s="94">
        <v>940</v>
      </c>
      <c r="H11" s="94">
        <v>100</v>
      </c>
      <c r="I11" s="94" t="s">
        <v>83</v>
      </c>
      <c r="J11" s="94" t="s">
        <v>83</v>
      </c>
      <c r="K11" s="94" t="s">
        <v>83</v>
      </c>
      <c r="L11" s="94" t="s">
        <v>83</v>
      </c>
    </row>
    <row r="12" spans="2:12" ht="16.5" customHeight="1">
      <c r="B12" s="94">
        <v>6</v>
      </c>
      <c r="C12" s="95" t="s">
        <v>88</v>
      </c>
      <c r="D12" s="94">
        <v>320</v>
      </c>
      <c r="E12" s="94">
        <v>160</v>
      </c>
      <c r="F12" s="94">
        <v>1600</v>
      </c>
      <c r="G12" s="94">
        <v>1600</v>
      </c>
      <c r="H12" s="94">
        <v>100</v>
      </c>
      <c r="I12" s="94" t="s">
        <v>83</v>
      </c>
      <c r="J12" s="94" t="s">
        <v>83</v>
      </c>
      <c r="K12" s="94" t="s">
        <v>83</v>
      </c>
      <c r="L12" s="94" t="s">
        <v>83</v>
      </c>
    </row>
    <row r="13" spans="2:12" ht="16.5" customHeight="1">
      <c r="B13" s="94">
        <v>7</v>
      </c>
      <c r="C13" s="95" t="s">
        <v>89</v>
      </c>
      <c r="D13" s="94">
        <v>185</v>
      </c>
      <c r="E13" s="94">
        <v>92.5</v>
      </c>
      <c r="F13" s="94">
        <v>925</v>
      </c>
      <c r="G13" s="94">
        <v>1005</v>
      </c>
      <c r="H13" s="94">
        <v>108</v>
      </c>
      <c r="I13" s="94" t="s">
        <v>83</v>
      </c>
      <c r="J13" s="94" t="s">
        <v>83</v>
      </c>
      <c r="K13" s="94">
        <v>80</v>
      </c>
      <c r="L13" s="94">
        <v>8</v>
      </c>
    </row>
    <row r="14" spans="2:12" ht="16.5" customHeight="1">
      <c r="B14" s="94">
        <v>8</v>
      </c>
      <c r="C14" s="95" t="s">
        <v>90</v>
      </c>
      <c r="D14" s="94">
        <v>20</v>
      </c>
      <c r="E14" s="94">
        <v>10</v>
      </c>
      <c r="F14" s="94">
        <v>100</v>
      </c>
      <c r="G14" s="94">
        <v>100</v>
      </c>
      <c r="H14" s="94">
        <v>100</v>
      </c>
      <c r="I14" s="94" t="s">
        <v>83</v>
      </c>
      <c r="J14" s="94" t="s">
        <v>83</v>
      </c>
      <c r="K14" s="94" t="s">
        <v>83</v>
      </c>
      <c r="L14" s="94" t="s">
        <v>83</v>
      </c>
    </row>
    <row r="15" spans="2:12" ht="16.5" customHeight="1">
      <c r="B15" s="94">
        <v>9</v>
      </c>
      <c r="C15" s="95" t="s">
        <v>91</v>
      </c>
      <c r="D15" s="94">
        <v>200</v>
      </c>
      <c r="E15" s="94">
        <v>100</v>
      </c>
      <c r="F15" s="94">
        <v>1000</v>
      </c>
      <c r="G15" s="94">
        <v>1000</v>
      </c>
      <c r="H15" s="94">
        <v>100</v>
      </c>
      <c r="I15" s="94" t="s">
        <v>83</v>
      </c>
      <c r="J15" s="94" t="s">
        <v>83</v>
      </c>
      <c r="K15" s="94" t="s">
        <v>83</v>
      </c>
      <c r="L15" s="94" t="s">
        <v>83</v>
      </c>
    </row>
    <row r="16" spans="2:12" ht="16.5" customHeight="1">
      <c r="B16" s="94">
        <v>10</v>
      </c>
      <c r="C16" s="95" t="s">
        <v>92</v>
      </c>
      <c r="D16" s="94">
        <v>78</v>
      </c>
      <c r="E16" s="94">
        <v>39</v>
      </c>
      <c r="F16" s="94">
        <v>390</v>
      </c>
      <c r="G16" s="94">
        <v>390</v>
      </c>
      <c r="H16" s="94">
        <v>100</v>
      </c>
      <c r="I16" s="94" t="s">
        <v>83</v>
      </c>
      <c r="J16" s="94" t="s">
        <v>83</v>
      </c>
      <c r="K16" s="94" t="s">
        <v>83</v>
      </c>
      <c r="L16" s="94" t="s">
        <v>83</v>
      </c>
    </row>
    <row r="17" spans="2:12" ht="16.5" customHeight="1">
      <c r="B17" s="94">
        <v>11</v>
      </c>
      <c r="C17" s="95" t="s">
        <v>93</v>
      </c>
      <c r="D17" s="94">
        <v>53</v>
      </c>
      <c r="E17" s="94">
        <v>26.5</v>
      </c>
      <c r="F17" s="94">
        <v>265</v>
      </c>
      <c r="G17" s="94">
        <v>265</v>
      </c>
      <c r="H17" s="94">
        <v>100</v>
      </c>
      <c r="I17" s="94" t="s">
        <v>83</v>
      </c>
      <c r="J17" s="94" t="s">
        <v>83</v>
      </c>
      <c r="K17" s="94" t="s">
        <v>83</v>
      </c>
      <c r="L17" s="94" t="s">
        <v>83</v>
      </c>
    </row>
    <row r="18" spans="2:12" ht="16.5" customHeight="1">
      <c r="B18" s="94">
        <v>12</v>
      </c>
      <c r="C18" s="95" t="s">
        <v>94</v>
      </c>
      <c r="D18" s="94">
        <v>77</v>
      </c>
      <c r="E18" s="94">
        <v>38.5</v>
      </c>
      <c r="F18" s="94">
        <v>385</v>
      </c>
      <c r="G18" s="94">
        <v>325</v>
      </c>
      <c r="H18" s="94">
        <v>85</v>
      </c>
      <c r="I18" s="94">
        <v>60</v>
      </c>
      <c r="J18" s="94">
        <v>15</v>
      </c>
      <c r="K18" s="94" t="s">
        <v>83</v>
      </c>
      <c r="L18" s="94" t="s">
        <v>83</v>
      </c>
    </row>
    <row r="19" spans="2:12" ht="16.5" customHeight="1">
      <c r="B19" s="94">
        <v>13</v>
      </c>
      <c r="C19" s="95" t="s">
        <v>95</v>
      </c>
      <c r="D19" s="94">
        <v>300</v>
      </c>
      <c r="E19" s="94">
        <v>150</v>
      </c>
      <c r="F19" s="94">
        <v>1500</v>
      </c>
      <c r="G19" s="94">
        <v>1500</v>
      </c>
      <c r="H19" s="94">
        <v>100</v>
      </c>
      <c r="I19" s="94" t="s">
        <v>83</v>
      </c>
      <c r="J19" s="94" t="s">
        <v>83</v>
      </c>
      <c r="K19" s="94" t="s">
        <v>83</v>
      </c>
      <c r="L19" s="94" t="s">
        <v>83</v>
      </c>
    </row>
    <row r="20" spans="2:12" ht="16.5" customHeight="1">
      <c r="B20" s="94">
        <v>14</v>
      </c>
      <c r="C20" s="95" t="s">
        <v>96</v>
      </c>
      <c r="D20" s="94">
        <v>60</v>
      </c>
      <c r="E20" s="94">
        <v>30</v>
      </c>
      <c r="F20" s="94">
        <v>300</v>
      </c>
      <c r="G20" s="94">
        <v>300</v>
      </c>
      <c r="H20" s="94">
        <v>100</v>
      </c>
      <c r="I20" s="94" t="s">
        <v>83</v>
      </c>
      <c r="J20" s="94" t="s">
        <v>83</v>
      </c>
      <c r="K20" s="94" t="s">
        <v>83</v>
      </c>
      <c r="L20" s="94" t="s">
        <v>83</v>
      </c>
    </row>
    <row r="21" spans="2:12" ht="16.5" customHeight="1">
      <c r="B21" s="94">
        <v>15</v>
      </c>
      <c r="C21" s="95" t="s">
        <v>97</v>
      </c>
      <c r="D21" s="94">
        <v>11.8</v>
      </c>
      <c r="E21" s="94">
        <v>5.9</v>
      </c>
      <c r="F21" s="94">
        <v>59</v>
      </c>
      <c r="G21" s="94">
        <v>63</v>
      </c>
      <c r="H21" s="94">
        <v>106</v>
      </c>
      <c r="I21" s="94" t="s">
        <v>83</v>
      </c>
      <c r="J21" s="94" t="s">
        <v>83</v>
      </c>
      <c r="K21" s="94">
        <v>4</v>
      </c>
      <c r="L21" s="94">
        <v>6</v>
      </c>
    </row>
    <row r="22" spans="2:12" ht="16.5" customHeight="1">
      <c r="B22" s="94">
        <v>16</v>
      </c>
      <c r="C22" s="95" t="s">
        <v>98</v>
      </c>
      <c r="D22" s="94">
        <v>10</v>
      </c>
      <c r="E22" s="94">
        <v>5</v>
      </c>
      <c r="F22" s="94">
        <v>50</v>
      </c>
      <c r="G22" s="94">
        <v>50</v>
      </c>
      <c r="H22" s="94">
        <v>100</v>
      </c>
      <c r="I22" s="94" t="s">
        <v>83</v>
      </c>
      <c r="J22" s="94" t="s">
        <v>83</v>
      </c>
      <c r="K22" s="94" t="s">
        <v>83</v>
      </c>
      <c r="L22" s="94" t="s">
        <v>83</v>
      </c>
    </row>
    <row r="23" spans="2:12" ht="16.5" customHeight="1">
      <c r="B23" s="94">
        <v>17</v>
      </c>
      <c r="C23" s="95" t="s">
        <v>99</v>
      </c>
      <c r="D23" s="94">
        <v>35</v>
      </c>
      <c r="E23" s="94">
        <v>17.5</v>
      </c>
      <c r="F23" s="94">
        <v>175</v>
      </c>
      <c r="G23" s="94">
        <v>175</v>
      </c>
      <c r="H23" s="94">
        <v>100</v>
      </c>
      <c r="I23" s="94" t="s">
        <v>83</v>
      </c>
      <c r="J23" s="94" t="s">
        <v>83</v>
      </c>
      <c r="K23" s="94" t="s">
        <v>83</v>
      </c>
      <c r="L23" s="94" t="s">
        <v>83</v>
      </c>
    </row>
    <row r="24" spans="2:12" ht="16.5" customHeight="1">
      <c r="B24" s="94">
        <v>18</v>
      </c>
      <c r="C24" s="95" t="s">
        <v>100</v>
      </c>
      <c r="D24" s="94">
        <v>18</v>
      </c>
      <c r="E24" s="94">
        <v>9</v>
      </c>
      <c r="F24" s="94">
        <v>90</v>
      </c>
      <c r="G24" s="94">
        <v>90</v>
      </c>
      <c r="H24" s="94">
        <v>100</v>
      </c>
      <c r="I24" s="94" t="s">
        <v>83</v>
      </c>
      <c r="J24" s="94" t="s">
        <v>83</v>
      </c>
      <c r="K24" s="94" t="s">
        <v>83</v>
      </c>
      <c r="L24" s="94" t="s">
        <v>83</v>
      </c>
    </row>
    <row r="25" spans="2:12" ht="16.5" customHeight="1">
      <c r="B25" s="94">
        <v>19</v>
      </c>
      <c r="C25" s="95" t="s">
        <v>101</v>
      </c>
      <c r="D25" s="94" t="s">
        <v>102</v>
      </c>
      <c r="E25" s="94">
        <v>20</v>
      </c>
      <c r="F25" s="94">
        <v>200</v>
      </c>
      <c r="G25" s="94">
        <v>200</v>
      </c>
      <c r="H25" s="94">
        <v>100</v>
      </c>
      <c r="I25" s="94" t="s">
        <v>83</v>
      </c>
      <c r="J25" s="94" t="s">
        <v>83</v>
      </c>
      <c r="K25" s="94" t="s">
        <v>83</v>
      </c>
      <c r="L25" s="94" t="s">
        <v>83</v>
      </c>
    </row>
    <row r="26" spans="2:12" ht="16.5" customHeight="1">
      <c r="B26" s="94">
        <v>20</v>
      </c>
      <c r="C26" s="95" t="s">
        <v>103</v>
      </c>
      <c r="D26" s="94">
        <v>45</v>
      </c>
      <c r="E26" s="94">
        <v>22.5</v>
      </c>
      <c r="F26" s="94">
        <v>225</v>
      </c>
      <c r="G26" s="94">
        <v>225</v>
      </c>
      <c r="H26" s="94">
        <v>100</v>
      </c>
      <c r="I26" s="94" t="s">
        <v>83</v>
      </c>
      <c r="J26" s="94" t="s">
        <v>83</v>
      </c>
      <c r="K26" s="94" t="s">
        <v>83</v>
      </c>
      <c r="L26" s="94" t="s">
        <v>83</v>
      </c>
    </row>
    <row r="27" spans="2:12" ht="16.5" customHeight="1">
      <c r="B27" s="94">
        <v>21</v>
      </c>
      <c r="C27" s="95" t="s">
        <v>104</v>
      </c>
      <c r="D27" s="94">
        <v>15</v>
      </c>
      <c r="E27" s="94">
        <v>7.5</v>
      </c>
      <c r="F27" s="94">
        <v>75</v>
      </c>
      <c r="G27" s="94">
        <v>55</v>
      </c>
      <c r="H27" s="94">
        <v>74</v>
      </c>
      <c r="I27" s="94">
        <v>20</v>
      </c>
      <c r="J27" s="94">
        <v>26</v>
      </c>
      <c r="K27" s="94" t="s">
        <v>83</v>
      </c>
      <c r="L27" s="94" t="s">
        <v>83</v>
      </c>
    </row>
    <row r="28" spans="2:12" ht="16.5" customHeight="1">
      <c r="B28" s="94">
        <v>22</v>
      </c>
      <c r="C28" s="95" t="s">
        <v>105</v>
      </c>
      <c r="D28" s="94">
        <v>0.4</v>
      </c>
      <c r="E28" s="94">
        <v>0.2</v>
      </c>
      <c r="F28" s="94">
        <v>2</v>
      </c>
      <c r="G28" s="94">
        <v>2</v>
      </c>
      <c r="H28" s="94">
        <v>100</v>
      </c>
      <c r="I28" s="94" t="s">
        <v>83</v>
      </c>
      <c r="J28" s="94" t="s">
        <v>83</v>
      </c>
      <c r="K28" s="94" t="s">
        <v>83</v>
      </c>
      <c r="L28" s="94" t="s">
        <v>83</v>
      </c>
    </row>
    <row r="29" spans="2:12" ht="16.5" customHeight="1">
      <c r="B29" s="94">
        <v>23</v>
      </c>
      <c r="C29" s="95" t="s">
        <v>106</v>
      </c>
      <c r="D29" s="94">
        <v>2</v>
      </c>
      <c r="E29" s="94">
        <v>1</v>
      </c>
      <c r="F29" s="94">
        <v>10</v>
      </c>
      <c r="G29" s="94">
        <v>10</v>
      </c>
      <c r="H29" s="94">
        <v>100</v>
      </c>
      <c r="I29" s="94" t="s">
        <v>83</v>
      </c>
      <c r="J29" s="94" t="s">
        <v>83</v>
      </c>
      <c r="K29" s="94" t="s">
        <v>83</v>
      </c>
      <c r="L29" s="94" t="s">
        <v>83</v>
      </c>
    </row>
    <row r="30" spans="2:12" ht="16.5" customHeight="1">
      <c r="B30" s="94">
        <v>24</v>
      </c>
      <c r="C30" s="95" t="s">
        <v>107</v>
      </c>
      <c r="D30" s="94">
        <v>5</v>
      </c>
      <c r="E30" s="94">
        <v>2.5</v>
      </c>
      <c r="F30" s="94">
        <v>25</v>
      </c>
      <c r="G30" s="94">
        <v>25</v>
      </c>
      <c r="H30" s="94">
        <v>100</v>
      </c>
      <c r="I30" s="94" t="s">
        <v>83</v>
      </c>
      <c r="J30" s="94" t="s">
        <v>83</v>
      </c>
      <c r="K30" s="94" t="s">
        <v>83</v>
      </c>
      <c r="L30" s="94" t="s">
        <v>83</v>
      </c>
    </row>
    <row r="31" spans="2:12">
      <c r="B31" s="10"/>
    </row>
  </sheetData>
  <mergeCells count="13">
    <mergeCell ref="K5:K6"/>
    <mergeCell ref="L5:L6"/>
    <mergeCell ref="B2:L2"/>
    <mergeCell ref="J3:L3"/>
    <mergeCell ref="E5:E6"/>
    <mergeCell ref="D5:D6"/>
    <mergeCell ref="G5:G6"/>
    <mergeCell ref="B5:B6"/>
    <mergeCell ref="C5:C6"/>
    <mergeCell ref="F5:F6"/>
    <mergeCell ref="H5:H6"/>
    <mergeCell ref="I5:I6"/>
    <mergeCell ref="J5:J6"/>
  </mergeCells>
  <pageMargins left="0.7" right="0.7" top="0.75" bottom="0.75" header="0.3" footer="0.3"/>
  <pageSetup paperSize="9"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activeCell="G12" sqref="G12"/>
    </sheetView>
  </sheetViews>
  <sheetFormatPr defaultColWidth="9.140625" defaultRowHeight="18.75"/>
  <cols>
    <col min="1" max="1" width="141.7109375" style="23" customWidth="1"/>
    <col min="2" max="16384" width="9.140625" style="23"/>
  </cols>
  <sheetData>
    <row r="1" spans="1:1">
      <c r="A1" s="22" t="s">
        <v>115</v>
      </c>
    </row>
    <row r="2" spans="1:1" s="27" customFormat="1" ht="33">
      <c r="A2" s="26" t="s">
        <v>116</v>
      </c>
    </row>
    <row r="3" spans="1:1" s="27" customFormat="1" ht="33">
      <c r="A3" s="26" t="s">
        <v>117</v>
      </c>
    </row>
    <row r="4" spans="1:1" s="27" customFormat="1" ht="33">
      <c r="A4" s="26" t="s">
        <v>118</v>
      </c>
    </row>
    <row r="5" spans="1:1" s="27" customFormat="1" ht="33">
      <c r="A5" s="26" t="s">
        <v>119</v>
      </c>
    </row>
    <row r="6" spans="1:1" s="27" customFormat="1" ht="33">
      <c r="A6" s="26" t="s">
        <v>120</v>
      </c>
    </row>
    <row r="7" spans="1:1" s="27" customFormat="1" ht="33">
      <c r="A7" s="26" t="s">
        <v>121</v>
      </c>
    </row>
    <row r="8" spans="1:1" s="27" customFormat="1" ht="16.5">
      <c r="A8" s="28" t="s">
        <v>122</v>
      </c>
    </row>
    <row r="9" spans="1:1" s="27" customFormat="1" ht="16.5">
      <c r="A9" s="28" t="s">
        <v>123</v>
      </c>
    </row>
    <row r="10" spans="1:1" s="27" customFormat="1" ht="33">
      <c r="A10" s="29" t="s">
        <v>124</v>
      </c>
    </row>
    <row r="11" spans="1:1">
      <c r="A11" s="25"/>
    </row>
    <row r="12" spans="1:1">
      <c r="A12" s="24"/>
    </row>
  </sheetData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J25"/>
  <sheetViews>
    <sheetView workbookViewId="0">
      <selection activeCell="O16" sqref="O16"/>
    </sheetView>
  </sheetViews>
  <sheetFormatPr defaultColWidth="9.140625" defaultRowHeight="15"/>
  <cols>
    <col min="1" max="1" width="36.28515625" style="84" customWidth="1"/>
    <col min="2" max="6" width="9.140625" style="84"/>
    <col min="7" max="8" width="10.7109375" style="84" customWidth="1"/>
    <col min="9" max="9" width="9.5703125" style="84" customWidth="1"/>
    <col min="10" max="16384" width="9.140625" style="84"/>
  </cols>
  <sheetData>
    <row r="2" spans="1:10">
      <c r="A2" s="90" t="s">
        <v>173</v>
      </c>
    </row>
    <row r="3" spans="1:10" ht="15.75">
      <c r="A3" s="86"/>
      <c r="B3" s="86"/>
      <c r="C3" s="130" t="s">
        <v>172</v>
      </c>
      <c r="D3" s="130"/>
      <c r="E3" s="130" t="s">
        <v>159</v>
      </c>
      <c r="F3" s="130"/>
      <c r="G3" s="130" t="s">
        <v>160</v>
      </c>
      <c r="H3" s="130"/>
      <c r="I3" s="130" t="s">
        <v>161</v>
      </c>
      <c r="J3" s="130"/>
    </row>
    <row r="4" spans="1:10" ht="15.75">
      <c r="A4" s="86"/>
      <c r="B4" s="86"/>
      <c r="C4" s="87" t="s">
        <v>166</v>
      </c>
      <c r="D4" s="87" t="s">
        <v>167</v>
      </c>
      <c r="E4" s="87" t="s">
        <v>166</v>
      </c>
      <c r="F4" s="87" t="s">
        <v>167</v>
      </c>
      <c r="G4" s="87" t="s">
        <v>166</v>
      </c>
      <c r="H4" s="87" t="s">
        <v>167</v>
      </c>
      <c r="I4" s="87" t="s">
        <v>166</v>
      </c>
      <c r="J4" s="87" t="s">
        <v>167</v>
      </c>
    </row>
    <row r="5" spans="1:10" ht="15.75">
      <c r="A5" s="86" t="s">
        <v>162</v>
      </c>
      <c r="B5" s="86" t="s">
        <v>165</v>
      </c>
      <c r="C5" s="86">
        <f>77*20/100</f>
        <v>15.4</v>
      </c>
      <c r="D5" s="86">
        <f>77*25/100</f>
        <v>19.25</v>
      </c>
      <c r="E5" s="86">
        <f>79*20/100</f>
        <v>15.8</v>
      </c>
      <c r="F5" s="86">
        <f>79*25/100</f>
        <v>19.75</v>
      </c>
      <c r="G5" s="86">
        <f>335*20/100</f>
        <v>67</v>
      </c>
      <c r="H5" s="86">
        <f>335*25/100</f>
        <v>83.75</v>
      </c>
      <c r="I5" s="86">
        <f>2350*20/100</f>
        <v>470</v>
      </c>
      <c r="J5" s="86">
        <f>2350*25/100</f>
        <v>587.5</v>
      </c>
    </row>
    <row r="6" spans="1:10" ht="15.75">
      <c r="A6" s="86" t="s">
        <v>163</v>
      </c>
      <c r="B6" s="86" t="s">
        <v>168</v>
      </c>
      <c r="C6" s="86">
        <f>77*30/100</f>
        <v>23.1</v>
      </c>
      <c r="D6" s="86">
        <f>77*35/100</f>
        <v>26.95</v>
      </c>
      <c r="E6" s="86">
        <f>79*30/100</f>
        <v>23.7</v>
      </c>
      <c r="F6" s="86">
        <f>79*35/100</f>
        <v>27.65</v>
      </c>
      <c r="G6" s="86">
        <f>335*30/100</f>
        <v>100.5</v>
      </c>
      <c r="H6" s="86">
        <f>335*35/100</f>
        <v>117.25</v>
      </c>
      <c r="I6" s="86">
        <f>2350*30/100</f>
        <v>705</v>
      </c>
      <c r="J6" s="86">
        <f>2350*35/100</f>
        <v>822.5</v>
      </c>
    </row>
    <row r="7" spans="1:10" ht="15.75">
      <c r="A7" s="86" t="s">
        <v>164</v>
      </c>
      <c r="B7" s="86" t="s">
        <v>169</v>
      </c>
      <c r="C7" s="86">
        <f>77*10/100</f>
        <v>7.7</v>
      </c>
      <c r="D7" s="86">
        <f>77*15/100</f>
        <v>11.55</v>
      </c>
      <c r="E7" s="86">
        <f>79*10/100</f>
        <v>7.9</v>
      </c>
      <c r="F7" s="86">
        <f>79*15/100</f>
        <v>11.85</v>
      </c>
      <c r="G7" s="86">
        <f>335*10/100</f>
        <v>33.5</v>
      </c>
      <c r="H7" s="86">
        <f>335*15/100</f>
        <v>50.25</v>
      </c>
      <c r="I7" s="86">
        <f>2350*10/100</f>
        <v>235</v>
      </c>
      <c r="J7" s="86">
        <f>2350*15/100</f>
        <v>352.5</v>
      </c>
    </row>
    <row r="8" spans="1:10" ht="15.75">
      <c r="A8" s="86" t="s">
        <v>170</v>
      </c>
      <c r="B8" s="86" t="s">
        <v>171</v>
      </c>
      <c r="C8" s="86">
        <f>SUM(C5:C7)</f>
        <v>46.2</v>
      </c>
      <c r="D8" s="86">
        <f t="shared" ref="D8:J8" si="0">SUM(D5:D7)</f>
        <v>57.75</v>
      </c>
      <c r="E8" s="86">
        <f t="shared" si="0"/>
        <v>47.4</v>
      </c>
      <c r="F8" s="86">
        <f t="shared" si="0"/>
        <v>59.25</v>
      </c>
      <c r="G8" s="86">
        <f t="shared" si="0"/>
        <v>201</v>
      </c>
      <c r="H8" s="86">
        <f t="shared" si="0"/>
        <v>251.25</v>
      </c>
      <c r="I8" s="86">
        <f t="shared" si="0"/>
        <v>1410</v>
      </c>
      <c r="J8" s="86">
        <f t="shared" si="0"/>
        <v>1762.5</v>
      </c>
    </row>
    <row r="9" spans="1:10">
      <c r="C9" s="85"/>
    </row>
    <row r="10" spans="1:10">
      <c r="A10" s="84" t="s">
        <v>174</v>
      </c>
    </row>
    <row r="11" spans="1:10" ht="15.75">
      <c r="A11" s="86"/>
      <c r="B11" s="86"/>
      <c r="C11" s="130" t="s">
        <v>172</v>
      </c>
      <c r="D11" s="130"/>
      <c r="E11" s="130" t="s">
        <v>159</v>
      </c>
      <c r="F11" s="130"/>
      <c r="G11" s="130" t="s">
        <v>160</v>
      </c>
      <c r="H11" s="130"/>
      <c r="I11" s="130" t="s">
        <v>161</v>
      </c>
      <c r="J11" s="130"/>
    </row>
    <row r="12" spans="1:10" ht="15.75">
      <c r="A12" s="86"/>
      <c r="B12" s="86"/>
      <c r="C12" s="88" t="s">
        <v>166</v>
      </c>
      <c r="D12" s="88" t="s">
        <v>167</v>
      </c>
      <c r="E12" s="88" t="s">
        <v>166</v>
      </c>
      <c r="F12" s="88" t="s">
        <v>167</v>
      </c>
      <c r="G12" s="88" t="s">
        <v>166</v>
      </c>
      <c r="H12" s="88" t="s">
        <v>167</v>
      </c>
      <c r="I12" s="88" t="s">
        <v>166</v>
      </c>
      <c r="J12" s="88" t="s">
        <v>167</v>
      </c>
    </row>
    <row r="13" spans="1:10" ht="15.75">
      <c r="A13" s="86" t="s">
        <v>162</v>
      </c>
      <c r="B13" s="86" t="s">
        <v>165</v>
      </c>
      <c r="C13" s="86">
        <f>90*20/100</f>
        <v>18</v>
      </c>
      <c r="D13" s="86">
        <f>90*25/100</f>
        <v>22.5</v>
      </c>
      <c r="E13" s="86">
        <f>92*20/100</f>
        <v>18.399999999999999</v>
      </c>
      <c r="F13" s="86">
        <f>92*25/100</f>
        <v>23</v>
      </c>
      <c r="G13" s="86">
        <f>383*20/100</f>
        <v>76.599999999999994</v>
      </c>
      <c r="H13" s="86">
        <f>383*25/100</f>
        <v>95.75</v>
      </c>
      <c r="I13" s="86">
        <f>2720*20/100</f>
        <v>544</v>
      </c>
      <c r="J13" s="86">
        <f>2350*25/100</f>
        <v>587.5</v>
      </c>
    </row>
    <row r="14" spans="1:10" ht="15.75">
      <c r="A14" s="86" t="s">
        <v>163</v>
      </c>
      <c r="B14" s="86" t="s">
        <v>168</v>
      </c>
      <c r="C14" s="86">
        <f>90*30/100</f>
        <v>27</v>
      </c>
      <c r="D14" s="86">
        <f>90*35/100</f>
        <v>31.5</v>
      </c>
      <c r="E14" s="86">
        <f>92*30/100</f>
        <v>27.6</v>
      </c>
      <c r="F14" s="86">
        <f>92*35/100</f>
        <v>32.200000000000003</v>
      </c>
      <c r="G14" s="86">
        <f>383*30/100</f>
        <v>114.9</v>
      </c>
      <c r="H14" s="86">
        <f>383*35/100</f>
        <v>134.05000000000001</v>
      </c>
      <c r="I14" s="86">
        <f>2720*30/100</f>
        <v>816</v>
      </c>
      <c r="J14" s="86">
        <f>2350*35/100</f>
        <v>822.5</v>
      </c>
    </row>
    <row r="15" spans="1:10" ht="15.75">
      <c r="A15" s="86" t="s">
        <v>164</v>
      </c>
      <c r="B15" s="86" t="s">
        <v>169</v>
      </c>
      <c r="C15" s="86">
        <f>90*10/100</f>
        <v>9</v>
      </c>
      <c r="D15" s="86">
        <f>90*15/100</f>
        <v>13.5</v>
      </c>
      <c r="E15" s="86">
        <f>92*10/100</f>
        <v>9.1999999999999993</v>
      </c>
      <c r="F15" s="86">
        <f>92*15/100</f>
        <v>13.8</v>
      </c>
      <c r="G15" s="86">
        <f>383*10/100</f>
        <v>38.299999999999997</v>
      </c>
      <c r="H15" s="86">
        <f>383*15/100</f>
        <v>57.45</v>
      </c>
      <c r="I15" s="86">
        <f>2720*10/100</f>
        <v>272</v>
      </c>
      <c r="J15" s="86">
        <f>2720*15/100</f>
        <v>408</v>
      </c>
    </row>
    <row r="16" spans="1:10" ht="15.75">
      <c r="A16" s="86" t="s">
        <v>170</v>
      </c>
      <c r="B16" s="86" t="s">
        <v>171</v>
      </c>
      <c r="C16" s="86">
        <f>SUM(C13:C15)</f>
        <v>54</v>
      </c>
      <c r="D16" s="86">
        <f t="shared" ref="D16:J16" si="1">SUM(D13:D15)</f>
        <v>67.5</v>
      </c>
      <c r="E16" s="86">
        <f t="shared" si="1"/>
        <v>55.2</v>
      </c>
      <c r="F16" s="86">
        <f t="shared" si="1"/>
        <v>69</v>
      </c>
      <c r="G16" s="86">
        <f t="shared" si="1"/>
        <v>229.8</v>
      </c>
      <c r="H16" s="86">
        <f t="shared" si="1"/>
        <v>287.25</v>
      </c>
      <c r="I16" s="86">
        <f t="shared" si="1"/>
        <v>1632</v>
      </c>
      <c r="J16" s="86">
        <f t="shared" si="1"/>
        <v>1818</v>
      </c>
    </row>
    <row r="17" spans="1:10">
      <c r="C17" s="84">
        <v>60.42</v>
      </c>
      <c r="E17" s="84">
        <v>63.65</v>
      </c>
      <c r="G17" s="84">
        <v>245.7</v>
      </c>
      <c r="I17" s="84">
        <v>1827.17</v>
      </c>
    </row>
    <row r="20" spans="1:10" ht="83.25" customHeight="1">
      <c r="A20" s="131" t="s">
        <v>175</v>
      </c>
      <c r="B20" s="131"/>
      <c r="C20" s="131"/>
      <c r="D20" s="131"/>
      <c r="E20" s="131"/>
      <c r="F20" s="131"/>
      <c r="G20" s="131"/>
      <c r="H20" s="131"/>
      <c r="I20" s="131"/>
      <c r="J20" s="131"/>
    </row>
    <row r="21" spans="1:10" ht="15.75">
      <c r="A21" s="132"/>
      <c r="B21" s="133"/>
      <c r="C21" s="130" t="s">
        <v>172</v>
      </c>
      <c r="D21" s="130"/>
      <c r="E21" s="130" t="s">
        <v>159</v>
      </c>
      <c r="F21" s="130"/>
      <c r="G21" s="130" t="s">
        <v>160</v>
      </c>
      <c r="H21" s="130"/>
      <c r="I21" s="130" t="s">
        <v>161</v>
      </c>
      <c r="J21" s="130"/>
    </row>
    <row r="22" spans="1:10" ht="15.75">
      <c r="A22" s="130"/>
      <c r="B22" s="130"/>
      <c r="C22" s="88" t="s">
        <v>166</v>
      </c>
      <c r="D22" s="88" t="s">
        <v>167</v>
      </c>
      <c r="E22" s="88" t="s">
        <v>166</v>
      </c>
      <c r="F22" s="88" t="s">
        <v>167</v>
      </c>
      <c r="G22" s="88" t="s">
        <v>166</v>
      </c>
      <c r="H22" s="88" t="s">
        <v>167</v>
      </c>
      <c r="I22" s="88" t="s">
        <v>166</v>
      </c>
      <c r="J22" s="88" t="s">
        <v>167</v>
      </c>
    </row>
    <row r="23" spans="1:10" ht="45" customHeight="1">
      <c r="A23" s="135" t="s">
        <v>177</v>
      </c>
      <c r="B23" s="135"/>
      <c r="C23" s="91">
        <v>46.2</v>
      </c>
      <c r="D23" s="91">
        <v>57.75</v>
      </c>
      <c r="E23" s="91">
        <v>47.4</v>
      </c>
      <c r="F23" s="91">
        <v>59.25</v>
      </c>
      <c r="G23" s="91">
        <v>201</v>
      </c>
      <c r="H23" s="91">
        <v>251.25</v>
      </c>
      <c r="I23" s="91">
        <v>1410</v>
      </c>
      <c r="J23" s="91">
        <v>1762.5</v>
      </c>
    </row>
    <row r="24" spans="1:10" ht="45" customHeight="1">
      <c r="A24" s="135" t="s">
        <v>178</v>
      </c>
      <c r="B24" s="135"/>
      <c r="C24" s="91">
        <v>54</v>
      </c>
      <c r="D24" s="91">
        <v>67.5</v>
      </c>
      <c r="E24" s="91">
        <v>55.2</v>
      </c>
      <c r="F24" s="91">
        <v>69</v>
      </c>
      <c r="G24" s="91">
        <v>229.8</v>
      </c>
      <c r="H24" s="91">
        <v>287.25</v>
      </c>
      <c r="I24" s="91">
        <v>1632</v>
      </c>
      <c r="J24" s="91">
        <v>1818</v>
      </c>
    </row>
    <row r="25" spans="1:10" ht="45" customHeight="1">
      <c r="A25" s="135" t="s">
        <v>176</v>
      </c>
      <c r="B25" s="135"/>
      <c r="C25" s="134">
        <v>60.42</v>
      </c>
      <c r="D25" s="134"/>
      <c r="E25" s="134">
        <v>63.65</v>
      </c>
      <c r="F25" s="134"/>
      <c r="G25" s="134">
        <v>245.7</v>
      </c>
      <c r="H25" s="134"/>
      <c r="I25" s="134">
        <v>1827.17</v>
      </c>
      <c r="J25" s="134"/>
    </row>
  </sheetData>
  <mergeCells count="22">
    <mergeCell ref="E25:F25"/>
    <mergeCell ref="G25:H25"/>
    <mergeCell ref="I25:J25"/>
    <mergeCell ref="A22:B22"/>
    <mergeCell ref="A23:B23"/>
    <mergeCell ref="A24:B24"/>
    <mergeCell ref="A25:B25"/>
    <mergeCell ref="C25:D25"/>
    <mergeCell ref="A20:J20"/>
    <mergeCell ref="C21:D21"/>
    <mergeCell ref="E21:F21"/>
    <mergeCell ref="G21:H21"/>
    <mergeCell ref="I21:J21"/>
    <mergeCell ref="A21:B21"/>
    <mergeCell ref="G3:H3"/>
    <mergeCell ref="E3:F3"/>
    <mergeCell ref="C3:D3"/>
    <mergeCell ref="I3:J3"/>
    <mergeCell ref="C11:D11"/>
    <mergeCell ref="E11:F11"/>
    <mergeCell ref="G11:H11"/>
    <mergeCell ref="I11:J1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титул губкин</vt:lpstr>
      <vt:lpstr>титул оскол</vt:lpstr>
      <vt:lpstr>на выход</vt:lpstr>
      <vt:lpstr>сводки БЖУ</vt:lpstr>
      <vt:lpstr>сводки по продуктам</vt:lpstr>
      <vt:lpstr>библиография</vt:lpstr>
      <vt:lpstr>Лист1</vt:lpstr>
      <vt:lpstr>'титул губкин'!Область_печати</vt:lpstr>
      <vt:lpstr>'титул оскол'!Область_печати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Packard</dc:creator>
  <cp:lastModifiedBy>Пользователь</cp:lastModifiedBy>
  <cp:lastPrinted>2022-05-26T13:59:44Z</cp:lastPrinted>
  <dcterms:created xsi:type="dcterms:W3CDTF">2020-10-25T16:40:18Z</dcterms:created>
  <dcterms:modified xsi:type="dcterms:W3CDTF">2022-05-30T11:07:36Z</dcterms:modified>
</cp:coreProperties>
</file>